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0"/>
  </bookViews>
  <sheets>
    <sheet name="План 2019" sheetId="1" r:id="rId1"/>
  </sheets>
  <definedNames/>
  <calcPr fullCalcOnLoad="1"/>
</workbook>
</file>

<file path=xl/sharedStrings.xml><?xml version="1.0" encoding="utf-8"?>
<sst xmlns="http://schemas.openxmlformats.org/spreadsheetml/2006/main" count="358" uniqueCount="226">
  <si>
    <t>Обоснование ,                              № нормы</t>
  </si>
  <si>
    <t>Наименование работ и элементы затрат по содержанию и ремонту жилья</t>
  </si>
  <si>
    <t>2.2.1.19.табл 10</t>
  </si>
  <si>
    <t>1 кв м</t>
  </si>
  <si>
    <t>4.2.1.7. табл 41</t>
  </si>
  <si>
    <t>Помывка атракционов  на детской площадке</t>
  </si>
  <si>
    <t>2.2.1.6 табл 4</t>
  </si>
  <si>
    <t>2.2.1.4 табл 2</t>
  </si>
  <si>
    <t>2.2.1.28</t>
  </si>
  <si>
    <t>Очистка урн от мусора, с заменой пакета</t>
  </si>
  <si>
    <t>Шт.</t>
  </si>
  <si>
    <t>47-01-050-1</t>
  </si>
  <si>
    <t>47-01-072-1</t>
  </si>
  <si>
    <t>итого по уходу за зелеными насаждениями</t>
  </si>
  <si>
    <t>2.2.1.23.1</t>
  </si>
  <si>
    <t>2.2.1.23.3</t>
  </si>
  <si>
    <t xml:space="preserve"> 4.2.1.5.                      табл.39 гр 4</t>
  </si>
  <si>
    <t>4.2.1.2.</t>
  </si>
  <si>
    <t>Мытье пола кабины лифта</t>
  </si>
  <si>
    <t>Влажная протирка стен, дверей, плафонов и потолков кабины лифта</t>
  </si>
  <si>
    <t>4.2.1.6.                      табл.40 гр 4</t>
  </si>
  <si>
    <t>4.2.1.4.</t>
  </si>
  <si>
    <t>Обметание пыли с потолков</t>
  </si>
  <si>
    <t>4.2.1.3.                      табл.38 гр 2</t>
  </si>
  <si>
    <t xml:space="preserve">Мытье окон </t>
  </si>
  <si>
    <t>Влажная протирка :</t>
  </si>
  <si>
    <t>двери</t>
  </si>
  <si>
    <t>1шт</t>
  </si>
  <si>
    <t>1 стояк</t>
  </si>
  <si>
    <t>1дом</t>
  </si>
  <si>
    <t>1 кран</t>
  </si>
  <si>
    <t>2.2.1.1.норма15 примен</t>
  </si>
  <si>
    <t>1000 кв. м. осматр пом</t>
  </si>
  <si>
    <t>ТЕР 65-13-1</t>
  </si>
  <si>
    <t xml:space="preserve"> рек по приб учета, 1таб.3.2.2.н 2 </t>
  </si>
  <si>
    <t>1счетчик</t>
  </si>
  <si>
    <t>Контрольные снятия и запись показаний счетчика воды в квартирах и офисах</t>
  </si>
  <si>
    <t>1 счетчик</t>
  </si>
  <si>
    <t>итого по водоснабжению и водоотведению</t>
  </si>
  <si>
    <t>2.2.1.3 н1</t>
  </si>
  <si>
    <t>1эл лампа</t>
  </si>
  <si>
    <t>ТЕРр, 67-5-2</t>
  </si>
  <si>
    <t>Смена  люминесцентных ламп в МОП</t>
  </si>
  <si>
    <t>1уст</t>
  </si>
  <si>
    <t>местная</t>
  </si>
  <si>
    <t xml:space="preserve">2.2.1.3.н 8 </t>
  </si>
  <si>
    <t>2.2.1.3.н7</t>
  </si>
  <si>
    <t>Осмотр линий электросетей, арматуры и электрооборудования в межквартирных коридорах и холлах</t>
  </si>
  <si>
    <t xml:space="preserve">Снятие и запись показаний счетчика электроэнергии  в квартирах и МОП </t>
  </si>
  <si>
    <t>Очистка кровли от мусора</t>
  </si>
  <si>
    <t>ТЕРр 56-12-7 применненая</t>
  </si>
  <si>
    <t>Замена дверных доводчиков</t>
  </si>
  <si>
    <t>100шт</t>
  </si>
  <si>
    <t>Промывка системы ц/о</t>
  </si>
  <si>
    <t>Первое рабочее испытание под давлением</t>
  </si>
  <si>
    <t>1 дом</t>
  </si>
  <si>
    <t>Рабочая проверка системы в целом</t>
  </si>
  <si>
    <t xml:space="preserve">Проверка системы при сдаче теплоснабжающей организации, без слива и наполнения </t>
  </si>
  <si>
    <t>Слив и наполнение системы отопления</t>
  </si>
  <si>
    <t>1 шт</t>
  </si>
  <si>
    <t>2.2.2.1. н 22</t>
  </si>
  <si>
    <t>Смена кранов Ф 15</t>
  </si>
  <si>
    <t>1кран</t>
  </si>
  <si>
    <t>2.2.2.1. н 23</t>
  </si>
  <si>
    <t>Смена кранов Ф 20</t>
  </si>
  <si>
    <t>2.2.2.1. н 24</t>
  </si>
  <si>
    <t>Смена кранов Ф 25</t>
  </si>
  <si>
    <t>2.2.2.1. н 28</t>
  </si>
  <si>
    <t xml:space="preserve">Замена автоматического воздухоотводчика </t>
  </si>
  <si>
    <t>Устранение засоров внутренних канализационных трубопроводов  в МОП механизированным способом</t>
  </si>
  <si>
    <t>100 м трубопровода</t>
  </si>
  <si>
    <t>1свет</t>
  </si>
  <si>
    <t>ТЕРр, 67-14-1</t>
  </si>
  <si>
    <t>ВСЕГО ЗАТРАТ на 1 м2</t>
  </si>
  <si>
    <t>Регулировка дверных доводчиков</t>
  </si>
  <si>
    <t>ТЕРр 57-15-1</t>
  </si>
  <si>
    <t xml:space="preserve">Посыпка пешеходных дорожек песком во время гололеда         </t>
  </si>
  <si>
    <t>Чистка  фильтров</t>
  </si>
  <si>
    <t>итого по электроснабжению</t>
  </si>
  <si>
    <t>ТЕРр 56-12-5</t>
  </si>
  <si>
    <t>руб</t>
  </si>
  <si>
    <t xml:space="preserve"> местная</t>
  </si>
  <si>
    <t>Проверка на прогрев стояков отопления с регулировкой при пуске тепла</t>
  </si>
  <si>
    <t>Балансировка системы отопления в этажных коллекторах</t>
  </si>
  <si>
    <t>1 коллектор</t>
  </si>
  <si>
    <t>Утилизация ламп</t>
  </si>
  <si>
    <t>Посадка однолетних  цветов в вазоны</t>
  </si>
  <si>
    <t>Возмещение затрат на эксплуатацию общей ВНС</t>
  </si>
  <si>
    <t>1 уст</t>
  </si>
  <si>
    <t>Проверка (осмотры) технического состояния несущих конструкций (фундаментов, стен, колонн и столбов, перекрытий и покрытий, балок, ригилей, лестниц, несущих элементов крыш)</t>
  </si>
  <si>
    <t>1000 м2  расчетной площади</t>
  </si>
  <si>
    <t>Проверка (осмотры) технического состояния не  несущих конструкций (перегородок, внутренней отделки, полов)</t>
  </si>
  <si>
    <t>Прочистка воронок</t>
  </si>
  <si>
    <t>Итого по конструктивным элементам здания</t>
  </si>
  <si>
    <t>2.2.2.1 н 37</t>
  </si>
  <si>
    <t>2.2.2.1 н 38</t>
  </si>
  <si>
    <t>2.2.2.1 н 39</t>
  </si>
  <si>
    <t>2.2.1.1 норма 10</t>
  </si>
  <si>
    <t>2.2.1.1 норма 9</t>
  </si>
  <si>
    <t xml:space="preserve">Ликвидация воздушных пробок в стояке </t>
  </si>
  <si>
    <t>итого по теплоснабжению</t>
  </si>
  <si>
    <t>2.2.1.1. норма 15 применная</t>
  </si>
  <si>
    <t xml:space="preserve">Осмотр водопровода, канализации и горячего водоснабжения в  подвальных помещениях </t>
  </si>
  <si>
    <t xml:space="preserve">Снятие показаний счетчиков по холодной воде </t>
  </si>
  <si>
    <t>Техническое обслуживание ИТП</t>
  </si>
  <si>
    <t>1 узел</t>
  </si>
  <si>
    <t>1 шт.</t>
  </si>
  <si>
    <t>Освидетельствование и электроизмерение лифтов</t>
  </si>
  <si>
    <t>кол лифтов</t>
  </si>
  <si>
    <t>итого прочие спецработы по инженерному оборудованию</t>
  </si>
  <si>
    <t>1кв.м.</t>
  </si>
  <si>
    <t>итого по уборке МОП</t>
  </si>
  <si>
    <t xml:space="preserve">Подметание  территории </t>
  </si>
  <si>
    <t xml:space="preserve">Сдвигание свежевыпавшего снега с пешеходных дорожек </t>
  </si>
  <si>
    <t>Смена дверных замков</t>
  </si>
  <si>
    <t>Замена  фильтров</t>
  </si>
  <si>
    <t>2.2.2.3. н 6 применненая</t>
  </si>
  <si>
    <t>Замена светильников для ламп накаливания</t>
  </si>
  <si>
    <t xml:space="preserve">100 м2 </t>
  </si>
  <si>
    <t xml:space="preserve">Осмотр кровли  </t>
  </si>
  <si>
    <t>1000 м2 кровли</t>
  </si>
  <si>
    <t>2.2.4. н.66</t>
  </si>
  <si>
    <t>1 м2 кровли</t>
  </si>
  <si>
    <t>1  м2</t>
  </si>
  <si>
    <t>Влажное подметание 1-го этажа</t>
  </si>
  <si>
    <t>Мытье 1-го этажа</t>
  </si>
  <si>
    <t xml:space="preserve">Влажное подметание  квартирных и лифтовых  коридоров </t>
  </si>
  <si>
    <t xml:space="preserve">Мытье  квартирных и лифтовых  коридоров </t>
  </si>
  <si>
    <t>ограждения, перила</t>
  </si>
  <si>
    <t>этажные щитки (пож,электро,коллект)</t>
  </si>
  <si>
    <t>1кв м окна</t>
  </si>
  <si>
    <t>1кв м потолка</t>
  </si>
  <si>
    <t>Подметание ступеней, площадок  перед входом в подъезд</t>
  </si>
  <si>
    <t>Мытье ступеней,площадок  перед входом в подъезд</t>
  </si>
  <si>
    <t>Влажная протирка  дверей кабины лифта в холл</t>
  </si>
  <si>
    <t>1 м2</t>
  </si>
  <si>
    <t>ТЕРр 65-10-01 прим</t>
  </si>
  <si>
    <t xml:space="preserve">Ремонт  вводных автоматов </t>
  </si>
  <si>
    <t xml:space="preserve">Техническое обслуживание видеонаблюдения </t>
  </si>
  <si>
    <t>Техническое обслуживание  домофона и ворот</t>
  </si>
  <si>
    <t>1 раз в неделю</t>
  </si>
  <si>
    <t>Обслуживание пожарнной системы</t>
  </si>
  <si>
    <t>договор</t>
  </si>
  <si>
    <t>Подметание  детской площадки</t>
  </si>
  <si>
    <t>Протокол №________________</t>
  </si>
  <si>
    <t>УТВЕРЖДЕНО</t>
  </si>
  <si>
    <t>общим собранием  ТСЖ "Тургеневский двор"</t>
  </si>
  <si>
    <t xml:space="preserve">АВР 1-2 -проверка состояния;регулировка и смазка механических деталей </t>
  </si>
  <si>
    <t xml:space="preserve">Снятие показаний теплосчетчиков по горячей воде, </t>
  </si>
  <si>
    <t>Техническое обслуживание системы дымоудаления</t>
  </si>
  <si>
    <t>Стоимость работы на 1м2 в мес</t>
  </si>
  <si>
    <t>1000 кв.м.осмотрив пом</t>
  </si>
  <si>
    <t>Смена кранов Ф 32</t>
  </si>
  <si>
    <t>Смена ламп энергосберегающих в МОП</t>
  </si>
  <si>
    <t>ТЕРр, 62-16-1</t>
  </si>
  <si>
    <t>Окрашивание  поверхностей стен и потолков водоэмульсионными составами</t>
  </si>
  <si>
    <t>Уход за цветниками (удаление сорняка;внесение удобрения)</t>
  </si>
  <si>
    <t xml:space="preserve">Ремонт керамических плиток </t>
  </si>
  <si>
    <t>Влажное подметание лестничных площадок ; маршей и переходных лоджий</t>
  </si>
  <si>
    <t xml:space="preserve">Мытье лестничных площадок; маршей и переходных лоджий </t>
  </si>
  <si>
    <t>ежедневно в рабочие дни+3 дн праздн</t>
  </si>
  <si>
    <t>периодичность</t>
  </si>
  <si>
    <t>2 раза в год</t>
  </si>
  <si>
    <t>4 раза в год</t>
  </si>
  <si>
    <t>1 раз в год</t>
  </si>
  <si>
    <t>1 раз вмесяц</t>
  </si>
  <si>
    <t>2 раза в неделю</t>
  </si>
  <si>
    <t>3 раза в неделю</t>
  </si>
  <si>
    <t xml:space="preserve">6 раз в год </t>
  </si>
  <si>
    <t>по мере необходимости</t>
  </si>
  <si>
    <t>1 раз в неделю в отопительный период</t>
  </si>
  <si>
    <t>Осмотр системы центрального отопления в  подвальных помещениях,</t>
  </si>
  <si>
    <t>2 раза в месяц</t>
  </si>
  <si>
    <t>ежемесячно</t>
  </si>
  <si>
    <t>2 раза в месяц в теплый период</t>
  </si>
  <si>
    <t>4 крана в год</t>
  </si>
  <si>
    <t xml:space="preserve">ежедневно  </t>
  </si>
  <si>
    <t>Замена датчиков движения для включения овещения</t>
  </si>
  <si>
    <t>2.2.2.3. н.7 прим.</t>
  </si>
  <si>
    <t>2 раз в месяц</t>
  </si>
  <si>
    <t>Текущий ремонт</t>
  </si>
  <si>
    <t>Стоимость на единицу измерения</t>
  </si>
  <si>
    <t>Переодичность</t>
  </si>
  <si>
    <t>Выполняемый объем</t>
  </si>
  <si>
    <t>Годовая плановая стоимость работ (услуг), руб</t>
  </si>
  <si>
    <t>Ед.изм</t>
  </si>
  <si>
    <r>
      <t xml:space="preserve">1.  Конструктивные элементы  </t>
    </r>
    <r>
      <rPr>
        <sz val="9"/>
        <rFont val="Arial"/>
        <family val="2"/>
      </rPr>
      <t>(комплекс работ по поддержанию в исправном состоянии конструктивных элементов жилых зданий)</t>
    </r>
  </si>
  <si>
    <t>2.1. Система теплоснабжения</t>
  </si>
  <si>
    <r>
      <t>2.Внутридомовое инженерное оборудование и технические устройства</t>
    </r>
    <r>
      <rPr>
        <sz val="8"/>
        <rFont val="Arial"/>
        <family val="2"/>
      </rPr>
      <t xml:space="preserve"> (комплекс работ по поддержанию в исправном состоянии внутридомового инженерного оборудования жилых зданий)</t>
    </r>
  </si>
  <si>
    <t>2.2. Система водоснабжения и  водоотведения</t>
  </si>
  <si>
    <t>3.3. Внутридомовое электро-, радио- и телеоборудование</t>
  </si>
  <si>
    <t>система</t>
  </si>
  <si>
    <t>3. Санитарное  содержание мест общего пользования, благоустройство придомовой территории и прочие работы</t>
  </si>
  <si>
    <t>3.1. Уборка помещений общего пользования</t>
  </si>
  <si>
    <r>
      <t xml:space="preserve">3.2. Содержание и уборка придомовой территории                                 </t>
    </r>
    <r>
      <rPr>
        <sz val="10"/>
        <color indexed="8"/>
        <rFont val="Arial Cyr"/>
        <family val="2"/>
      </rPr>
      <t xml:space="preserve"> </t>
    </r>
  </si>
  <si>
    <t>Уход за зелеными насаждениями</t>
  </si>
  <si>
    <t>Организация бухгалтерского учета</t>
  </si>
  <si>
    <t>ВСЕГО ЗАТРАТ по содержанию , ремонту и  управлению общего имущества МКД</t>
  </si>
  <si>
    <t>ПЕРЕЧЕНЬ</t>
  </si>
  <si>
    <r>
      <t>услуг и работ  по содержанию и ремонту общего имущества в многоквартирном  доме</t>
    </r>
    <r>
      <rPr>
        <i/>
        <sz val="10"/>
        <rFont val="Arial"/>
        <family val="2"/>
      </rPr>
      <t xml:space="preserve"> </t>
    </r>
  </si>
  <si>
    <t xml:space="preserve">и размер платы в многоквартирном доме  : </t>
  </si>
  <si>
    <t>по адресу: ул. Тургенева, 109</t>
  </si>
  <si>
    <t xml:space="preserve">Мытье фасада </t>
  </si>
  <si>
    <t>2 раза  в год</t>
  </si>
  <si>
    <t>Аварийно-диспетчерская служба</t>
  </si>
  <si>
    <t>Составление квитанций</t>
  </si>
  <si>
    <t>Управление ( контроль и организация работ ) - администатор и управляющий</t>
  </si>
  <si>
    <t>1 устан</t>
  </si>
  <si>
    <t xml:space="preserve">ТЕРр, 67-13-1 </t>
  </si>
  <si>
    <t>ТО групповых шитков на этажах без  смены автоматов</t>
  </si>
  <si>
    <t>ЦМЭиП  2.6. табл. 17 п 13.2.</t>
  </si>
  <si>
    <t>1 ВРУ</t>
  </si>
  <si>
    <t>Проведение ТО в электрощитовых (с частичным снятием  напряжения)</t>
  </si>
  <si>
    <t>1 плитка</t>
  </si>
  <si>
    <t xml:space="preserve">Осмотр электрооборудования в электрощитовых </t>
  </si>
  <si>
    <t xml:space="preserve">             3.3. Прочие  специализированные работы </t>
  </si>
  <si>
    <t>5 раз в год</t>
  </si>
  <si>
    <t>2.2.2.1 норма 36,</t>
  </si>
  <si>
    <t>дом</t>
  </si>
  <si>
    <t xml:space="preserve"> шт.</t>
  </si>
  <si>
    <t>Поверка и замена (манометров и приборов учета тепловой энергии)</t>
  </si>
  <si>
    <t>комплект</t>
  </si>
  <si>
    <t>4 раз в год</t>
  </si>
  <si>
    <t>Уборка  технических помещений (подвал; тех.эт)</t>
  </si>
  <si>
    <t>2 крана в год</t>
  </si>
  <si>
    <t>"_____"__________________2019г.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</si>
</sst>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 &quot;#,##0.00&quot;р. &quot;;&quot;-&quot;#,##0.00&quot;р. &quot;;&quot; -&quot;#&quot;р. &quot;;@&quot; &quot;"/>
    <numFmt numFmtId="181" formatCode="#,##0.00&quot; &quot;[$руб.-419];[Red]&quot;-&quot;#,##0.00&quot; &quot;[$руб.-419]"/>
    <numFmt numFmtId="182" formatCode="#,##0.0"/>
    <numFmt numFmtId="183" formatCode="_(&quot;$&quot;* #,##0.00_);_(&quot;$&quot;* \(#,##0.00\);_(&quot;$&quot;* &quot;-&quot;??_);_(@_)"/>
    <numFmt numFmtId="184" formatCode="0.000000"/>
    <numFmt numFmtId="185" formatCode="#,##0.000"/>
    <numFmt numFmtId="186" formatCode="_(&quot;$&quot;* #,##0_);_(&quot;$&quot;* \(#,##0\);_(&quot;$&quot;* &quot;-&quot;_);_(@_)"/>
    <numFmt numFmtId="187" formatCode="_(* #,##0_);_(* \(#,##0\);_(* &quot;-&quot;_);_(@_)"/>
    <numFmt numFmtId="188" formatCode="_(* #,##0.00_);_(* \(#,##0.00\);_(* &quot;-&quot;??_);_(@_)"/>
    <numFmt numFmtId="189" formatCode="_-* #,##0_р_._-;\-* #,##0_р_._-;_-* &quot;-&quot;??_р_._-;_-@_-"/>
    <numFmt numFmtId="190" formatCode="_-* #,##0.0_р_._-;\-* #,##0.0_р_._-;_-* &quot;-&quot;??_р_._-;_-@_-"/>
    <numFmt numFmtId="191" formatCode="#,##0.0_ ;\-#,##0.0\ "/>
    <numFmt numFmtId="192" formatCode="#,##0_ ;\-#,##0\ "/>
  </numFmts>
  <fonts count="8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6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8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7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b/>
      <sz val="7"/>
      <color indexed="60"/>
      <name val="Arial Cyr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name val="Arial Cyr"/>
      <family val="0"/>
    </font>
    <font>
      <b/>
      <sz val="8"/>
      <color indexed="60"/>
      <name val="Times New Roman"/>
      <family val="1"/>
    </font>
    <font>
      <sz val="6"/>
      <name val="Times New Roman"/>
      <family val="1"/>
    </font>
    <font>
      <i/>
      <sz val="10"/>
      <name val="Arial Cyr"/>
      <family val="0"/>
    </font>
    <font>
      <i/>
      <sz val="10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u val="single"/>
      <sz val="10"/>
      <color indexed="54"/>
      <name val="Arial Cyr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1"/>
      <color indexed="8"/>
      <name val="Arial Cyr"/>
      <family val="0"/>
    </font>
    <font>
      <u val="single"/>
      <sz val="10"/>
      <color indexed="10"/>
      <name val="Arial Cyr"/>
      <family val="0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0" fontId="61" fillId="0" borderId="0" applyBorder="0" applyProtection="0">
      <alignment/>
    </xf>
    <xf numFmtId="0" fontId="62" fillId="0" borderId="0" applyNumberFormat="0" applyBorder="0" applyProtection="0">
      <alignment horizontal="center"/>
    </xf>
    <xf numFmtId="0" fontId="62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181" fontId="63" fillId="0" borderId="0" applyBorder="0" applyProtection="0">
      <alignment/>
    </xf>
    <xf numFmtId="0" fontId="60" fillId="20" borderId="0" applyNumberFormat="0" applyBorder="0" applyAlignment="0" applyProtection="0"/>
    <xf numFmtId="0" fontId="18" fillId="21" borderId="0" applyNumberFormat="0" applyBorder="0" applyAlignment="0" applyProtection="0"/>
    <xf numFmtId="0" fontId="60" fillId="22" borderId="0" applyNumberFormat="0" applyBorder="0" applyAlignment="0" applyProtection="0"/>
    <xf numFmtId="0" fontId="18" fillId="23" borderId="0" applyNumberFormat="0" applyBorder="0" applyAlignment="0" applyProtection="0"/>
    <xf numFmtId="0" fontId="60" fillId="24" borderId="0" applyNumberFormat="0" applyBorder="0" applyAlignment="0" applyProtection="0"/>
    <xf numFmtId="0" fontId="18" fillId="25" borderId="0" applyNumberFormat="0" applyBorder="0" applyAlignment="0" applyProtection="0"/>
    <xf numFmtId="0" fontId="60" fillId="26" borderId="0" applyNumberFormat="0" applyBorder="0" applyAlignment="0" applyProtection="0"/>
    <xf numFmtId="0" fontId="18" fillId="27" borderId="0" applyNumberFormat="0" applyBorder="0" applyAlignment="0" applyProtection="0"/>
    <xf numFmtId="0" fontId="60" fillId="28" borderId="0" applyNumberFormat="0" applyBorder="0" applyAlignment="0" applyProtection="0"/>
    <xf numFmtId="0" fontId="18" fillId="29" borderId="0" applyNumberFormat="0" applyBorder="0" applyAlignment="0" applyProtection="0"/>
    <xf numFmtId="0" fontId="60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4" borderId="1" applyNumberFormat="0" applyAlignment="0" applyProtection="0"/>
    <xf numFmtId="0" fontId="21" fillId="35" borderId="2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22" fillId="0" borderId="6" applyNumberFormat="0" applyFill="0" applyAlignment="0" applyProtection="0"/>
    <xf numFmtId="0" fontId="69" fillId="0" borderId="7" applyNumberFormat="0" applyFill="0" applyAlignment="0" applyProtection="0"/>
    <xf numFmtId="0" fontId="23" fillId="0" borderId="8" applyNumberFormat="0" applyFill="0" applyAlignment="0" applyProtection="0"/>
    <xf numFmtId="0" fontId="70" fillId="0" borderId="9" applyNumberFormat="0" applyFill="0" applyAlignment="0" applyProtection="0"/>
    <xf numFmtId="0" fontId="24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25" fillId="0" borderId="12" applyNumberFormat="0" applyFill="0" applyAlignment="0" applyProtection="0"/>
    <xf numFmtId="0" fontId="72" fillId="36" borderId="13" applyNumberFormat="0" applyAlignment="0" applyProtection="0"/>
    <xf numFmtId="0" fontId="26" fillId="37" borderId="14" applyNumberFormat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28" fillId="39" borderId="0" applyNumberFormat="0" applyBorder="0" applyAlignment="0" applyProtection="0"/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29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1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44" borderId="0" applyNumberFormat="0" applyBorder="0" applyAlignment="0" applyProtection="0"/>
    <xf numFmtId="0" fontId="33" fillId="45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19" xfId="0" applyFont="1" applyBorder="1" applyAlignment="1">
      <alignment vertical="center" wrapText="1"/>
    </xf>
    <xf numFmtId="0" fontId="5" fillId="46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6" fontId="5" fillId="46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46" borderId="19" xfId="0" applyNumberFormat="1" applyFont="1" applyFill="1" applyBorder="1" applyAlignment="1">
      <alignment horizontal="center" vertical="center" wrapText="1"/>
    </xf>
    <xf numFmtId="2" fontId="5" fillId="46" borderId="19" xfId="0" applyNumberFormat="1" applyFont="1" applyFill="1" applyBorder="1" applyAlignment="1">
      <alignment horizontal="center" vertical="center" wrapText="1"/>
    </xf>
    <xf numFmtId="1" fontId="8" fillId="46" borderId="19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46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46" borderId="19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1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vertical="center" wrapText="1"/>
    </xf>
    <xf numFmtId="0" fontId="38" fillId="13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 wrapText="1"/>
    </xf>
    <xf numFmtId="0" fontId="40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175" fontId="39" fillId="47" borderId="19" xfId="248" applyNumberFormat="1" applyFont="1" applyFill="1" applyBorder="1" applyAlignment="1">
      <alignment horizontal="center" vertical="center" wrapText="1"/>
      <protection/>
    </xf>
    <xf numFmtId="0" fontId="46" fillId="47" borderId="19" xfId="245" applyFont="1" applyFill="1" applyBorder="1" applyAlignment="1">
      <alignment horizontal="center" vertical="center" wrapText="1"/>
      <protection/>
    </xf>
    <xf numFmtId="3" fontId="46" fillId="47" borderId="19" xfId="245" applyNumberFormat="1" applyFont="1" applyFill="1" applyBorder="1" applyAlignment="1">
      <alignment horizontal="center" vertical="center" wrapText="1"/>
      <protection/>
    </xf>
    <xf numFmtId="0" fontId="40" fillId="47" borderId="19" xfId="0" applyFont="1" applyFill="1" applyBorder="1" applyAlignment="1">
      <alignment horizontal="center" vertical="center" wrapText="1"/>
    </xf>
    <xf numFmtId="0" fontId="39" fillId="47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 wrapText="1"/>
    </xf>
    <xf numFmtId="175" fontId="6" fillId="6" borderId="19" xfId="0" applyNumberFormat="1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/>
    </xf>
    <xf numFmtId="16" fontId="38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173" fontId="5" fillId="46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6" fontId="38" fillId="13" borderId="19" xfId="0" applyNumberFormat="1" applyFont="1" applyFill="1" applyBorder="1" applyAlignment="1">
      <alignment horizontal="center" vertical="center" wrapText="1"/>
    </xf>
    <xf numFmtId="1" fontId="3" fillId="13" borderId="19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 wrapText="1"/>
    </xf>
    <xf numFmtId="0" fontId="38" fillId="13" borderId="19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38" fillId="49" borderId="19" xfId="0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1" fontId="6" fillId="13" borderId="19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173" fontId="3" fillId="13" borderId="19" xfId="0" applyNumberFormat="1" applyFont="1" applyFill="1" applyBorder="1" applyAlignment="1">
      <alignment horizontal="center" vertical="center"/>
    </xf>
    <xf numFmtId="16" fontId="38" fillId="46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75" fontId="8" fillId="0" borderId="19" xfId="0" applyNumberFormat="1" applyFont="1" applyFill="1" applyBorder="1" applyAlignment="1">
      <alignment horizontal="center" vertical="center" wrapText="1"/>
    </xf>
    <xf numFmtId="0" fontId="40" fillId="46" borderId="19" xfId="0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40" fillId="46" borderId="19" xfId="0" applyFont="1" applyFill="1" applyBorder="1" applyAlignment="1">
      <alignment vertical="center"/>
    </xf>
    <xf numFmtId="16" fontId="38" fillId="0" borderId="19" xfId="0" applyNumberFormat="1" applyFont="1" applyBorder="1" applyAlignment="1">
      <alignment horizontal="center" vertical="center" wrapText="1"/>
    </xf>
    <xf numFmtId="16" fontId="40" fillId="0" borderId="19" xfId="0" applyNumberFormat="1" applyFont="1" applyBorder="1" applyAlignment="1">
      <alignment horizontal="center" vertical="center" wrapText="1"/>
    </xf>
    <xf numFmtId="0" fontId="42" fillId="46" borderId="19" xfId="0" applyNumberFormat="1" applyFont="1" applyFill="1" applyBorder="1" applyAlignment="1">
      <alignment horizontal="center" vertical="center" wrapText="1"/>
    </xf>
    <xf numFmtId="0" fontId="6" fillId="46" borderId="19" xfId="0" applyFont="1" applyFill="1" applyBorder="1" applyAlignment="1">
      <alignment vertical="center" wrapText="1"/>
    </xf>
    <xf numFmtId="0" fontId="44" fillId="46" borderId="19" xfId="0" applyFont="1" applyFill="1" applyBorder="1" applyAlignment="1">
      <alignment horizontal="center" vertical="center"/>
    </xf>
    <xf numFmtId="0" fontId="1" fillId="46" borderId="19" xfId="0" applyFont="1" applyFill="1" applyBorder="1" applyAlignment="1">
      <alignment horizontal="center" vertical="center"/>
    </xf>
    <xf numFmtId="2" fontId="13" fillId="46" borderId="19" xfId="0" applyNumberFormat="1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vertical="center" wrapText="1"/>
    </xf>
    <xf numFmtId="1" fontId="3" fillId="14" borderId="19" xfId="0" applyNumberFormat="1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73" fontId="3" fillId="14" borderId="19" xfId="0" applyNumberFormat="1" applyFont="1" applyFill="1" applyBorder="1" applyAlignment="1">
      <alignment horizontal="center" vertical="center"/>
    </xf>
    <xf numFmtId="16" fontId="9" fillId="6" borderId="19" xfId="0" applyNumberFormat="1" applyFont="1" applyFill="1" applyBorder="1" applyAlignment="1">
      <alignment vertical="center" wrapText="1"/>
    </xf>
    <xf numFmtId="0" fontId="42" fillId="14" borderId="19" xfId="0" applyFont="1" applyFill="1" applyBorder="1" applyAlignment="1">
      <alignment horizontal="center" vertical="center" wrapText="1"/>
    </xf>
    <xf numFmtId="0" fontId="41" fillId="14" borderId="19" xfId="0" applyFont="1" applyFill="1" applyBorder="1" applyAlignment="1">
      <alignment horizontal="center" vertical="center" wrapText="1"/>
    </xf>
    <xf numFmtId="182" fontId="6" fillId="6" borderId="19" xfId="0" applyNumberFormat="1" applyFont="1" applyFill="1" applyBorder="1" applyAlignment="1">
      <alignment horizontal="center" vertical="center" wrapText="1"/>
    </xf>
    <xf numFmtId="16" fontId="7" fillId="13" borderId="19" xfId="0" applyNumberFormat="1" applyFont="1" applyFill="1" applyBorder="1" applyAlignment="1">
      <alignment vertical="center" wrapText="1"/>
    </xf>
    <xf numFmtId="16" fontId="42" fillId="14" borderId="19" xfId="0" applyNumberFormat="1" applyFont="1" applyFill="1" applyBorder="1" applyAlignment="1">
      <alignment horizontal="center" vertical="center" wrapText="1"/>
    </xf>
    <xf numFmtId="174" fontId="6" fillId="14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75" fontId="3" fillId="13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6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19" xfId="0" applyFont="1" applyBorder="1" applyAlignment="1">
      <alignment vertical="center" wrapText="1"/>
    </xf>
    <xf numFmtId="0" fontId="39" fillId="14" borderId="19" xfId="0" applyFont="1" applyFill="1" applyBorder="1" applyAlignment="1">
      <alignment vertical="center"/>
    </xf>
    <xf numFmtId="0" fontId="45" fillId="13" borderId="19" xfId="0" applyFont="1" applyFill="1" applyBorder="1" applyAlignment="1">
      <alignment horizontal="left" vertical="center" wrapText="1"/>
    </xf>
    <xf numFmtId="0" fontId="39" fillId="13" borderId="19" xfId="0" applyFont="1" applyFill="1" applyBorder="1" applyAlignment="1">
      <alignment vertical="center"/>
    </xf>
    <xf numFmtId="0" fontId="45" fillId="14" borderId="19" xfId="0" applyFont="1" applyFill="1" applyBorder="1" applyAlignment="1">
      <alignment horizontal="left" vertical="center" wrapText="1"/>
    </xf>
    <xf numFmtId="16" fontId="6" fillId="14" borderId="19" xfId="0" applyNumberFormat="1" applyFont="1" applyFill="1" applyBorder="1" applyAlignment="1">
      <alignment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3" borderId="19" xfId="0" applyNumberFormat="1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42" fillId="13" borderId="19" xfId="0" applyFont="1" applyFill="1" applyBorder="1" applyAlignment="1">
      <alignment horizontal="center" vertical="center" wrapText="1"/>
    </xf>
    <xf numFmtId="16" fontId="42" fillId="48" borderId="19" xfId="0" applyNumberFormat="1" applyFont="1" applyFill="1" applyBorder="1" applyAlignment="1">
      <alignment horizontal="center" vertical="center" wrapText="1"/>
    </xf>
    <xf numFmtId="0" fontId="42" fillId="48" borderId="19" xfId="0" applyFont="1" applyFill="1" applyBorder="1" applyAlignment="1">
      <alignment horizontal="center" vertical="center" wrapText="1"/>
    </xf>
    <xf numFmtId="1" fontId="6" fillId="48" borderId="19" xfId="0" applyNumberFormat="1" applyFont="1" applyFill="1" applyBorder="1" applyAlignment="1">
      <alignment horizontal="center" vertical="center" wrapText="1"/>
    </xf>
    <xf numFmtId="173" fontId="3" fillId="48" borderId="19" xfId="0" applyNumberFormat="1" applyFont="1" applyFill="1" applyBorder="1" applyAlignment="1">
      <alignment horizontal="center" vertical="center"/>
    </xf>
    <xf numFmtId="0" fontId="39" fillId="48" borderId="19" xfId="0" applyFont="1" applyFill="1" applyBorder="1" applyAlignment="1">
      <alignment vertical="center"/>
    </xf>
    <xf numFmtId="16" fontId="42" fillId="50" borderId="19" xfId="0" applyNumberFormat="1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vertical="center" wrapText="1"/>
    </xf>
    <xf numFmtId="0" fontId="42" fillId="50" borderId="19" xfId="0" applyFont="1" applyFill="1" applyBorder="1" applyAlignment="1">
      <alignment horizontal="center" vertical="center" wrapText="1"/>
    </xf>
    <xf numFmtId="1" fontId="6" fillId="50" borderId="19" xfId="0" applyNumberFormat="1" applyFont="1" applyFill="1" applyBorder="1" applyAlignment="1">
      <alignment horizontal="center" vertical="center" wrapText="1"/>
    </xf>
    <xf numFmtId="173" fontId="3" fillId="50" borderId="19" xfId="0" applyNumberFormat="1" applyFont="1" applyFill="1" applyBorder="1" applyAlignment="1">
      <alignment horizontal="center" vertical="center"/>
    </xf>
    <xf numFmtId="0" fontId="39" fillId="50" borderId="19" xfId="0" applyFont="1" applyFill="1" applyBorder="1" applyAlignment="1">
      <alignment vertical="center"/>
    </xf>
    <xf numFmtId="0" fontId="4" fillId="19" borderId="19" xfId="0" applyFont="1" applyFill="1" applyBorder="1" applyAlignment="1">
      <alignment horizontal="left" vertical="center" wrapText="1"/>
    </xf>
    <xf numFmtId="1" fontId="3" fillId="19" borderId="19" xfId="0" applyNumberFormat="1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 wrapText="1"/>
    </xf>
    <xf numFmtId="0" fontId="14" fillId="19" borderId="20" xfId="0" applyFont="1" applyFill="1" applyBorder="1" applyAlignment="1">
      <alignment vertical="center" wrapText="1"/>
    </xf>
    <xf numFmtId="1" fontId="3" fillId="19" borderId="19" xfId="0" applyNumberFormat="1" applyFont="1" applyFill="1" applyBorder="1" applyAlignment="1">
      <alignment horizontal="center" vertical="center" wrapText="1"/>
    </xf>
    <xf numFmtId="16" fontId="42" fillId="49" borderId="19" xfId="0" applyNumberFormat="1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0" fontId="42" fillId="49" borderId="19" xfId="0" applyFont="1" applyFill="1" applyBorder="1" applyAlignment="1">
      <alignment horizontal="center" vertical="center" wrapText="1"/>
    </xf>
    <xf numFmtId="174" fontId="6" fillId="49" borderId="19" xfId="0" applyNumberFormat="1" applyFont="1" applyFill="1" applyBorder="1" applyAlignment="1">
      <alignment horizontal="center" vertical="center" wrapText="1"/>
    </xf>
    <xf numFmtId="1" fontId="6" fillId="49" borderId="19" xfId="0" applyNumberFormat="1" applyFont="1" applyFill="1" applyBorder="1" applyAlignment="1">
      <alignment horizontal="center" vertical="center" wrapText="1"/>
    </xf>
    <xf numFmtId="2" fontId="6" fillId="49" borderId="19" xfId="0" applyNumberFormat="1" applyFont="1" applyFill="1" applyBorder="1" applyAlignment="1">
      <alignment horizontal="center" vertical="center" wrapText="1"/>
    </xf>
    <xf numFmtId="0" fontId="43" fillId="11" borderId="19" xfId="0" applyNumberFormat="1" applyFont="1" applyFill="1" applyBorder="1" applyAlignment="1">
      <alignment horizontal="center" vertical="center" wrapText="1"/>
    </xf>
    <xf numFmtId="0" fontId="40" fillId="11" borderId="19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1" fontId="3" fillId="11" borderId="19" xfId="0" applyNumberFormat="1" applyFont="1" applyFill="1" applyBorder="1" applyAlignment="1">
      <alignment horizontal="center" vertical="center"/>
    </xf>
    <xf numFmtId="0" fontId="39" fillId="11" borderId="19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2" fontId="3" fillId="11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9" fillId="14" borderId="20" xfId="0" applyFont="1" applyFill="1" applyBorder="1" applyAlignment="1">
      <alignment vertical="center" wrapText="1"/>
    </xf>
    <xf numFmtId="0" fontId="40" fillId="49" borderId="19" xfId="0" applyFont="1" applyFill="1" applyBorder="1" applyAlignment="1">
      <alignment horizontal="center" vertical="center"/>
    </xf>
    <xf numFmtId="0" fontId="2" fillId="49" borderId="19" xfId="0" applyFont="1" applyFill="1" applyBorder="1" applyAlignment="1">
      <alignment horizontal="center" vertical="center"/>
    </xf>
    <xf numFmtId="2" fontId="2" fillId="49" borderId="19" xfId="0" applyNumberFormat="1" applyFont="1" applyFill="1" applyBorder="1" applyAlignment="1">
      <alignment horizontal="center" vertical="center"/>
    </xf>
    <xf numFmtId="1" fontId="2" fillId="49" borderId="19" xfId="0" applyNumberFormat="1" applyFont="1" applyFill="1" applyBorder="1" applyAlignment="1">
      <alignment horizontal="center" vertical="center"/>
    </xf>
    <xf numFmtId="0" fontId="40" fillId="49" borderId="19" xfId="24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38" fillId="0" borderId="19" xfId="25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2" fontId="6" fillId="0" borderId="19" xfId="252" applyNumberFormat="1" applyFont="1" applyBorder="1" applyAlignment="1">
      <alignment horizontal="center" vertical="center"/>
      <protection/>
    </xf>
    <xf numFmtId="0" fontId="40" fillId="0" borderId="19" xfId="252" applyFont="1" applyBorder="1" applyAlignment="1">
      <alignment horizontal="center" vertical="center" wrapText="1"/>
      <protection/>
    </xf>
    <xf numFmtId="175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46" borderId="19" xfId="252" applyFont="1" applyFill="1" applyBorder="1" applyAlignment="1">
      <alignment vertical="center" wrapText="1"/>
      <protection/>
    </xf>
    <xf numFmtId="0" fontId="34" fillId="0" borderId="0" xfId="248" applyFont="1" applyAlignment="1">
      <alignment horizontal="center" vertical="center"/>
      <protection/>
    </xf>
    <xf numFmtId="0" fontId="47" fillId="0" borderId="0" xfId="248" applyFont="1" applyAlignment="1">
      <alignment horizontal="center" vertical="center"/>
      <protection/>
    </xf>
    <xf numFmtId="0" fontId="9" fillId="14" borderId="21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170" fontId="17" fillId="9" borderId="21" xfId="96" applyFont="1" applyFill="1" applyBorder="1" applyAlignment="1">
      <alignment horizontal="center" vertical="center" wrapText="1"/>
    </xf>
    <xf numFmtId="170" fontId="17" fillId="9" borderId="22" xfId="96" applyFont="1" applyFill="1" applyBorder="1" applyAlignment="1">
      <alignment horizontal="center" vertical="center" wrapText="1"/>
    </xf>
    <xf numFmtId="170" fontId="17" fillId="9" borderId="20" xfId="96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4" fillId="19" borderId="21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 wrapText="1"/>
    </xf>
    <xf numFmtId="16" fontId="6" fillId="6" borderId="21" xfId="0" applyNumberFormat="1" applyFont="1" applyFill="1" applyBorder="1" applyAlignment="1">
      <alignment horizontal="center" vertical="center" wrapText="1"/>
    </xf>
    <xf numFmtId="16" fontId="6" fillId="6" borderId="22" xfId="0" applyNumberFormat="1" applyFont="1" applyFill="1" applyBorder="1" applyAlignment="1">
      <alignment horizontal="center" vertical="center" wrapText="1"/>
    </xf>
    <xf numFmtId="16" fontId="6" fillId="6" borderId="20" xfId="0" applyNumberFormat="1" applyFont="1" applyFill="1" applyBorder="1" applyAlignment="1">
      <alignment horizontal="center" vertical="center" wrapText="1"/>
    </xf>
    <xf numFmtId="0" fontId="48" fillId="0" borderId="0" xfId="264" applyFont="1" applyAlignment="1">
      <alignment horizontal="center" vertical="center"/>
      <protection/>
    </xf>
    <xf numFmtId="0" fontId="1" fillId="0" borderId="0" xfId="0" applyFont="1" applyAlignment="1">
      <alignment horizontal="center"/>
    </xf>
    <xf numFmtId="192" fontId="3" fillId="9" borderId="19" xfId="96" applyNumberFormat="1" applyFont="1" applyFill="1" applyBorder="1" applyAlignment="1">
      <alignment horizontal="center" vertical="center" wrapText="1"/>
    </xf>
    <xf numFmtId="1" fontId="3" fillId="49" borderId="19" xfId="0" applyNumberFormat="1" applyFont="1" applyFill="1" applyBorder="1" applyAlignment="1">
      <alignment horizontal="center" vertical="center"/>
    </xf>
  </cellXfs>
  <cellStyles count="34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urrency" xfId="33"/>
    <cellStyle name="Heading" xfId="34"/>
    <cellStyle name="Heading1" xfId="35"/>
    <cellStyle name="Result" xfId="36"/>
    <cellStyle name="Result2" xfId="37"/>
    <cellStyle name="Акцент1" xfId="38"/>
    <cellStyle name="Акцент1 2" xfId="39"/>
    <cellStyle name="Акцент2" xfId="40"/>
    <cellStyle name="Акцент2 2" xfId="41"/>
    <cellStyle name="Акцент3" xfId="42"/>
    <cellStyle name="Акцент3 2" xfId="43"/>
    <cellStyle name="Акцент4" xfId="44"/>
    <cellStyle name="Акцент4 2" xfId="45"/>
    <cellStyle name="Акцент5" xfId="46"/>
    <cellStyle name="Акцент5 2" xfId="47"/>
    <cellStyle name="Акцент6" xfId="48"/>
    <cellStyle name="Акцент6 2" xfId="49"/>
    <cellStyle name="Ввод " xfId="50"/>
    <cellStyle name="Ввод  2" xfId="51"/>
    <cellStyle name="Вывод" xfId="52"/>
    <cellStyle name="Вывод 2" xfId="53"/>
    <cellStyle name="Вычисление" xfId="54"/>
    <cellStyle name="Вычисление 2" xfId="55"/>
    <cellStyle name="Hyperlink" xfId="56"/>
    <cellStyle name="Currency" xfId="57"/>
    <cellStyle name="Currency [0]" xfId="58"/>
    <cellStyle name="Денежный 10" xfId="59"/>
    <cellStyle name="Денежный 10 2" xfId="60"/>
    <cellStyle name="Денежный 10 2 2" xfId="61"/>
    <cellStyle name="Денежный 10 2 3" xfId="62"/>
    <cellStyle name="Денежный 10 2 4" xfId="63"/>
    <cellStyle name="Денежный 10 2 5" xfId="64"/>
    <cellStyle name="Денежный 10 3" xfId="65"/>
    <cellStyle name="Денежный 10 4" xfId="66"/>
    <cellStyle name="Денежный 10 5" xfId="67"/>
    <cellStyle name="Денежный 10 6" xfId="68"/>
    <cellStyle name="Денежный 10 7" xfId="69"/>
    <cellStyle name="Денежный 11" xfId="70"/>
    <cellStyle name="Денежный 11 2" xfId="71"/>
    <cellStyle name="Денежный 11 2 2" xfId="72"/>
    <cellStyle name="Денежный 11 2 3" xfId="73"/>
    <cellStyle name="Денежный 11 2 4" xfId="74"/>
    <cellStyle name="Денежный 11 2 5" xfId="75"/>
    <cellStyle name="Денежный 11 3" xfId="76"/>
    <cellStyle name="Денежный 11 4" xfId="77"/>
    <cellStyle name="Денежный 11 5" xfId="78"/>
    <cellStyle name="Денежный 11 6" xfId="79"/>
    <cellStyle name="Денежный 12" xfId="80"/>
    <cellStyle name="Денежный 12 2" xfId="81"/>
    <cellStyle name="Денежный 12 2 2" xfId="82"/>
    <cellStyle name="Денежный 12 2 3" xfId="83"/>
    <cellStyle name="Денежный 12 3" xfId="84"/>
    <cellStyle name="Денежный 12 4" xfId="85"/>
    <cellStyle name="Денежный 12 5" xfId="86"/>
    <cellStyle name="Денежный 13" xfId="87"/>
    <cellStyle name="Денежный 13 2" xfId="88"/>
    <cellStyle name="Денежный 13 3" xfId="89"/>
    <cellStyle name="Денежный 13 4" xfId="90"/>
    <cellStyle name="Денежный 14" xfId="91"/>
    <cellStyle name="Денежный 14 2" xfId="92"/>
    <cellStyle name="Денежный 15" xfId="93"/>
    <cellStyle name="Денежный 16" xfId="94"/>
    <cellStyle name="Денежный 17" xfId="95"/>
    <cellStyle name="Денежный 2" xfId="96"/>
    <cellStyle name="Денежный 2 2" xfId="97"/>
    <cellStyle name="Денежный 2 2 2" xfId="98"/>
    <cellStyle name="Денежный 2 2 2 2" xfId="99"/>
    <cellStyle name="Денежный 2 2 2 3" xfId="100"/>
    <cellStyle name="Денежный 2 2 2 4" xfId="101"/>
    <cellStyle name="Денежный 2 2 2 5" xfId="102"/>
    <cellStyle name="Денежный 2 2 3" xfId="103"/>
    <cellStyle name="Денежный 2 2 4" xfId="104"/>
    <cellStyle name="Денежный 2 2 5" xfId="105"/>
    <cellStyle name="Денежный 2 2 6" xfId="106"/>
    <cellStyle name="Денежный 2 2 7" xfId="107"/>
    <cellStyle name="Денежный 2 3" xfId="108"/>
    <cellStyle name="Денежный 2 3 2" xfId="109"/>
    <cellStyle name="Денежный 2 3 3" xfId="110"/>
    <cellStyle name="Денежный 2 3 4" xfId="111"/>
    <cellStyle name="Денежный 2 3 5" xfId="112"/>
    <cellStyle name="Денежный 2 4" xfId="113"/>
    <cellStyle name="Денежный 2 4 2" xfId="114"/>
    <cellStyle name="Денежный 2 4 3" xfId="115"/>
    <cellStyle name="Денежный 2 5" xfId="116"/>
    <cellStyle name="Денежный 2 6" xfId="117"/>
    <cellStyle name="Денежный 2 7" xfId="118"/>
    <cellStyle name="Денежный 2 8" xfId="119"/>
    <cellStyle name="Денежный 3" xfId="120"/>
    <cellStyle name="Денежный 3 2" xfId="121"/>
    <cellStyle name="Денежный 3 2 2" xfId="122"/>
    <cellStyle name="Денежный 3 2 2 2" xfId="123"/>
    <cellStyle name="Денежный 3 2 2 3" xfId="124"/>
    <cellStyle name="Денежный 3 2 2 4" xfId="125"/>
    <cellStyle name="Денежный 3 2 3" xfId="126"/>
    <cellStyle name="Денежный 3 2 4" xfId="127"/>
    <cellStyle name="Денежный 3 2 5" xfId="128"/>
    <cellStyle name="Денежный 3 2 6" xfId="129"/>
    <cellStyle name="Денежный 3 2 7" xfId="130"/>
    <cellStyle name="Денежный 3 3" xfId="131"/>
    <cellStyle name="Денежный 3 3 2" xfId="132"/>
    <cellStyle name="Денежный 3 3 3" xfId="133"/>
    <cellStyle name="Денежный 3 3 4" xfId="134"/>
    <cellStyle name="Денежный 3 3 5" xfId="135"/>
    <cellStyle name="Денежный 3 4" xfId="136"/>
    <cellStyle name="Денежный 3 5" xfId="137"/>
    <cellStyle name="Денежный 3 6" xfId="138"/>
    <cellStyle name="Денежный 3 7" xfId="139"/>
    <cellStyle name="Денежный 3 8" xfId="140"/>
    <cellStyle name="Денежный 4" xfId="141"/>
    <cellStyle name="Денежный 4 2" xfId="142"/>
    <cellStyle name="Денежный 4 2 2" xfId="143"/>
    <cellStyle name="Денежный 4 2 3" xfId="144"/>
    <cellStyle name="Денежный 4 2 4" xfId="145"/>
    <cellStyle name="Денежный 4 2 5" xfId="146"/>
    <cellStyle name="Денежный 4 3" xfId="147"/>
    <cellStyle name="Денежный 4 3 2" xfId="148"/>
    <cellStyle name="Денежный 4 3 3" xfId="149"/>
    <cellStyle name="Денежный 4 4" xfId="150"/>
    <cellStyle name="Денежный 4 5" xfId="151"/>
    <cellStyle name="Денежный 4 6" xfId="152"/>
    <cellStyle name="Денежный 4 7" xfId="153"/>
    <cellStyle name="Денежный 5" xfId="154"/>
    <cellStyle name="Денежный 5 2" xfId="155"/>
    <cellStyle name="Денежный 5 2 2" xfId="156"/>
    <cellStyle name="Денежный 5 2 3" xfId="157"/>
    <cellStyle name="Денежный 5 2 4" xfId="158"/>
    <cellStyle name="Денежный 5 2 5" xfId="159"/>
    <cellStyle name="Денежный 5 3" xfId="160"/>
    <cellStyle name="Денежный 5 3 2" xfId="161"/>
    <cellStyle name="Денежный 5 3 3" xfId="162"/>
    <cellStyle name="Денежный 5 4" xfId="163"/>
    <cellStyle name="Денежный 5 5" xfId="164"/>
    <cellStyle name="Денежный 5 6" xfId="165"/>
    <cellStyle name="Денежный 5 7" xfId="166"/>
    <cellStyle name="Денежный 6" xfId="167"/>
    <cellStyle name="Денежный 6 2" xfId="168"/>
    <cellStyle name="Денежный 6 2 2" xfId="169"/>
    <cellStyle name="Денежный 6 2 3" xfId="170"/>
    <cellStyle name="Денежный 6 2 4" xfId="171"/>
    <cellStyle name="Денежный 6 2 5" xfId="172"/>
    <cellStyle name="Денежный 6 3" xfId="173"/>
    <cellStyle name="Денежный 6 3 2" xfId="174"/>
    <cellStyle name="Денежный 6 3 3" xfId="175"/>
    <cellStyle name="Денежный 6 4" xfId="176"/>
    <cellStyle name="Денежный 6 5" xfId="177"/>
    <cellStyle name="Денежный 6 6" xfId="178"/>
    <cellStyle name="Денежный 6 7" xfId="179"/>
    <cellStyle name="Денежный 7" xfId="180"/>
    <cellStyle name="Денежный 7 2" xfId="181"/>
    <cellStyle name="Денежный 7 2 2" xfId="182"/>
    <cellStyle name="Денежный 7 2 3" xfId="183"/>
    <cellStyle name="Денежный 7 2 4" xfId="184"/>
    <cellStyle name="Денежный 7 2 5" xfId="185"/>
    <cellStyle name="Денежный 7 3" xfId="186"/>
    <cellStyle name="Денежный 7 3 2" xfId="187"/>
    <cellStyle name="Денежный 7 3 3" xfId="188"/>
    <cellStyle name="Денежный 7 4" xfId="189"/>
    <cellStyle name="Денежный 7 5" xfId="190"/>
    <cellStyle name="Денежный 7 6" xfId="191"/>
    <cellStyle name="Денежный 7 7" xfId="192"/>
    <cellStyle name="Денежный 8" xfId="193"/>
    <cellStyle name="Денежный 8 2" xfId="194"/>
    <cellStyle name="Денежный 8 2 2" xfId="195"/>
    <cellStyle name="Денежный 8 2 3" xfId="196"/>
    <cellStyle name="Денежный 8 2 4" xfId="197"/>
    <cellStyle name="Денежный 8 2 5" xfId="198"/>
    <cellStyle name="Денежный 8 3" xfId="199"/>
    <cellStyle name="Денежный 8 3 2" xfId="200"/>
    <cellStyle name="Денежный 8 3 3" xfId="201"/>
    <cellStyle name="Денежный 8 4" xfId="202"/>
    <cellStyle name="Денежный 8 5" xfId="203"/>
    <cellStyle name="Денежный 8 6" xfId="204"/>
    <cellStyle name="Денежный 8 7" xfId="205"/>
    <cellStyle name="Денежный 9" xfId="206"/>
    <cellStyle name="Денежный 9 2" xfId="207"/>
    <cellStyle name="Денежный 9 2 2" xfId="208"/>
    <cellStyle name="Денежный 9 2 3" xfId="209"/>
    <cellStyle name="Денежный 9 2 4" xfId="210"/>
    <cellStyle name="Денежный 9 2 5" xfId="211"/>
    <cellStyle name="Денежный 9 3" xfId="212"/>
    <cellStyle name="Денежный 9 3 2" xfId="213"/>
    <cellStyle name="Денежный 9 3 3" xfId="214"/>
    <cellStyle name="Денежный 9 4" xfId="215"/>
    <cellStyle name="Денежный 9 5" xfId="216"/>
    <cellStyle name="Денежный 9 6" xfId="217"/>
    <cellStyle name="Денежный 9 7" xfId="218"/>
    <cellStyle name="Заголовок 1" xfId="219"/>
    <cellStyle name="Заголовок 1 2" xfId="220"/>
    <cellStyle name="Заголовок 2" xfId="221"/>
    <cellStyle name="Заголовок 2 2" xfId="222"/>
    <cellStyle name="Заголовок 3" xfId="223"/>
    <cellStyle name="Заголовок 3 2" xfId="224"/>
    <cellStyle name="Заголовок 4" xfId="225"/>
    <cellStyle name="Заголовок 4 2" xfId="226"/>
    <cellStyle name="Итог" xfId="227"/>
    <cellStyle name="Итог 2" xfId="228"/>
    <cellStyle name="Контрольная ячейка" xfId="229"/>
    <cellStyle name="Контрольная ячейка 2" xfId="230"/>
    <cellStyle name="Название" xfId="231"/>
    <cellStyle name="Название 2" xfId="232"/>
    <cellStyle name="Нейтральный" xfId="233"/>
    <cellStyle name="Нейтральный 2" xfId="234"/>
    <cellStyle name="Обычный 2" xfId="235"/>
    <cellStyle name="Обычный 2 2" xfId="236"/>
    <cellStyle name="Обычный 2 3" xfId="237"/>
    <cellStyle name="Обычный 2 3 2" xfId="238"/>
    <cellStyle name="Обычный 2 3 3" xfId="239"/>
    <cellStyle name="Обычный 2 4" xfId="240"/>
    <cellStyle name="Обычный 2 5" xfId="241"/>
    <cellStyle name="Обычный 2 6" xfId="242"/>
    <cellStyle name="Обычный 3" xfId="243"/>
    <cellStyle name="Обычный 3 2" xfId="244"/>
    <cellStyle name="Обычный 3 2 2" xfId="245"/>
    <cellStyle name="Обычный 3 2 2 3" xfId="246"/>
    <cellStyle name="Обычный 3 2 2 3 2" xfId="247"/>
    <cellStyle name="Обычный 3 2 2 4" xfId="248"/>
    <cellStyle name="Обычный 3 2 3" xfId="249"/>
    <cellStyle name="Обычный 3 3" xfId="250"/>
    <cellStyle name="Обычный 3 3 2" xfId="251"/>
    <cellStyle name="Обычный 3 3 2 2 2" xfId="252"/>
    <cellStyle name="Обычный 3 3 2 3" xfId="253"/>
    <cellStyle name="Обычный 3 4" xfId="254"/>
    <cellStyle name="Обычный 4" xfId="255"/>
    <cellStyle name="Обычный 5" xfId="256"/>
    <cellStyle name="Обычный 5 2" xfId="257"/>
    <cellStyle name="Обычный 5 3" xfId="258"/>
    <cellStyle name="Обычный 6" xfId="259"/>
    <cellStyle name="Обычный 7" xfId="260"/>
    <cellStyle name="Обычный 7 2" xfId="261"/>
    <cellStyle name="Обычный 7 3" xfId="262"/>
    <cellStyle name="Обычный 8" xfId="263"/>
    <cellStyle name="Обычный 8 2" xfId="264"/>
    <cellStyle name="Followed Hyperlink" xfId="265"/>
    <cellStyle name="Плохой" xfId="266"/>
    <cellStyle name="Плохой 2" xfId="267"/>
    <cellStyle name="Пояснение" xfId="268"/>
    <cellStyle name="Пояснение 2" xfId="269"/>
    <cellStyle name="Примечание" xfId="270"/>
    <cellStyle name="Примечание 2" xfId="271"/>
    <cellStyle name="Percent" xfId="272"/>
    <cellStyle name="Процентный 2" xfId="273"/>
    <cellStyle name="Процентный 2 2" xfId="274"/>
    <cellStyle name="Процентный 2 3" xfId="275"/>
    <cellStyle name="Процентный 3" xfId="276"/>
    <cellStyle name="Связанная ячейка" xfId="277"/>
    <cellStyle name="Связанная ячейка 2" xfId="278"/>
    <cellStyle name="Текст предупреждения" xfId="279"/>
    <cellStyle name="Текст предупреждения 2" xfId="280"/>
    <cellStyle name="Comma" xfId="281"/>
    <cellStyle name="Comma [0]" xfId="282"/>
    <cellStyle name="Финансовый 2" xfId="283"/>
    <cellStyle name="Финансовый 2 2" xfId="284"/>
    <cellStyle name="Финансовый 2 2 2" xfId="285"/>
    <cellStyle name="Финансовый 2 2 2 2" xfId="286"/>
    <cellStyle name="Финансовый 2 2 2 3" xfId="287"/>
    <cellStyle name="Финансовый 2 2 3" xfId="288"/>
    <cellStyle name="Финансовый 2 2 4" xfId="289"/>
    <cellStyle name="Финансовый 2 2 5" xfId="290"/>
    <cellStyle name="Финансовый 2 3" xfId="291"/>
    <cellStyle name="Финансовый 2 3 2" xfId="292"/>
    <cellStyle name="Финансовый 2 3 3" xfId="293"/>
    <cellStyle name="Финансовый 2 3 4" xfId="294"/>
    <cellStyle name="Финансовый 2 3 5" xfId="295"/>
    <cellStyle name="Финансовый 2 4" xfId="296"/>
    <cellStyle name="Финансовый 2 4 2" xfId="297"/>
    <cellStyle name="Финансовый 2 4 3" xfId="298"/>
    <cellStyle name="Финансовый 2 5" xfId="299"/>
    <cellStyle name="Финансовый 2 6" xfId="300"/>
    <cellStyle name="Финансовый 2 7" xfId="301"/>
    <cellStyle name="Финансовый 2 8" xfId="302"/>
    <cellStyle name="Финансовый 3" xfId="303"/>
    <cellStyle name="Финансовый 3 2" xfId="304"/>
    <cellStyle name="Финансовый 3 2 2" xfId="305"/>
    <cellStyle name="Финансовый 3 2 3" xfId="306"/>
    <cellStyle name="Финансовый 3 2 4" xfId="307"/>
    <cellStyle name="Финансовый 3 2 5" xfId="308"/>
    <cellStyle name="Финансовый 3 3" xfId="309"/>
    <cellStyle name="Финансовый 3 3 2" xfId="310"/>
    <cellStyle name="Финансовый 3 3 3" xfId="311"/>
    <cellStyle name="Финансовый 3 4" xfId="312"/>
    <cellStyle name="Финансовый 3 5" xfId="313"/>
    <cellStyle name="Финансовый 3 6" xfId="314"/>
    <cellStyle name="Финансовый 3 7" xfId="315"/>
    <cellStyle name="Финансовый 4" xfId="316"/>
    <cellStyle name="Финансовый 4 2" xfId="317"/>
    <cellStyle name="Финансовый 4 2 2" xfId="318"/>
    <cellStyle name="Финансовый 4 2 3" xfId="319"/>
    <cellStyle name="Финансовый 4 2 4" xfId="320"/>
    <cellStyle name="Финансовый 4 2 5" xfId="321"/>
    <cellStyle name="Финансовый 4 3" xfId="322"/>
    <cellStyle name="Финансовый 4 3 2" xfId="323"/>
    <cellStyle name="Финансовый 4 3 3" xfId="324"/>
    <cellStyle name="Финансовый 4 4" xfId="325"/>
    <cellStyle name="Финансовый 4 5" xfId="326"/>
    <cellStyle name="Финансовый 4 6" xfId="327"/>
    <cellStyle name="Финансовый 4 7" xfId="328"/>
    <cellStyle name="Финансовый 5" xfId="329"/>
    <cellStyle name="Финансовый 5 2" xfId="330"/>
    <cellStyle name="Финансовый 5 2 2" xfId="331"/>
    <cellStyle name="Финансовый 5 2 3" xfId="332"/>
    <cellStyle name="Финансовый 5 2 4" xfId="333"/>
    <cellStyle name="Финансовый 5 2 5" xfId="334"/>
    <cellStyle name="Финансовый 5 3" xfId="335"/>
    <cellStyle name="Финансовый 5 3 2" xfId="336"/>
    <cellStyle name="Финансовый 5 3 3" xfId="337"/>
    <cellStyle name="Финансовый 5 4" xfId="338"/>
    <cellStyle name="Финансовый 5 5" xfId="339"/>
    <cellStyle name="Финансовый 5 6" xfId="340"/>
    <cellStyle name="Финансовый 5 7" xfId="341"/>
    <cellStyle name="Финансовый 6" xfId="342"/>
    <cellStyle name="Финансовый 6 2" xfId="343"/>
    <cellStyle name="Финансовый 6 2 2" xfId="344"/>
    <cellStyle name="Финансовый 6 2 3" xfId="345"/>
    <cellStyle name="Финансовый 6 2 4" xfId="346"/>
    <cellStyle name="Финансовый 6 2 5" xfId="347"/>
    <cellStyle name="Финансовый 6 3" xfId="348"/>
    <cellStyle name="Финансовый 6 4" xfId="349"/>
    <cellStyle name="Финансовый 6 5" xfId="350"/>
    <cellStyle name="Финансовый 6 6" xfId="351"/>
    <cellStyle name="Финансовый 6 7" xfId="352"/>
    <cellStyle name="Хороший" xfId="353"/>
    <cellStyle name="Хороший 2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2"/>
  <sheetViews>
    <sheetView tabSelected="1" view="pageLayout" workbookViewId="0" topLeftCell="B85">
      <selection activeCell="B87" sqref="B87"/>
    </sheetView>
  </sheetViews>
  <sheetFormatPr defaultColWidth="9.00390625" defaultRowHeight="12.75"/>
  <cols>
    <col min="1" max="1" width="0.2421875" style="0" hidden="1" customWidth="1"/>
    <col min="2" max="2" width="13.625" style="30" customWidth="1"/>
    <col min="3" max="3" width="46.75390625" style="20" customWidth="1"/>
    <col min="4" max="4" width="10.875" style="30" customWidth="1"/>
    <col min="5" max="5" width="8.625" style="22" customWidth="1"/>
    <col min="6" max="6" width="6.875" style="22" customWidth="1"/>
    <col min="7" max="7" width="7.875" style="22" customWidth="1"/>
    <col min="8" max="8" width="8.625" style="22" customWidth="1"/>
    <col min="9" max="9" width="9.00390625" style="21" hidden="1" customWidth="1"/>
    <col min="10" max="10" width="27.375" style="108" hidden="1" customWidth="1"/>
  </cols>
  <sheetData>
    <row r="1" spans="3:15" ht="21.75" customHeight="1">
      <c r="C1" s="19"/>
      <c r="D1" s="31"/>
      <c r="E1" s="22" t="s">
        <v>145</v>
      </c>
      <c r="O1" s="10"/>
    </row>
    <row r="2" spans="5:15" ht="12" customHeight="1">
      <c r="E2" s="22" t="s">
        <v>146</v>
      </c>
      <c r="O2" s="10"/>
    </row>
    <row r="3" spans="5:15" ht="19.5" customHeight="1">
      <c r="E3" s="22" t="s">
        <v>225</v>
      </c>
      <c r="O3" s="10"/>
    </row>
    <row r="4" spans="5:15" ht="18" customHeight="1">
      <c r="E4" s="22" t="s">
        <v>144</v>
      </c>
      <c r="O4" s="10"/>
    </row>
    <row r="5" ht="12.75">
      <c r="D5" s="32"/>
    </row>
    <row r="6" spans="2:9" ht="22.5" customHeight="1">
      <c r="B6" s="166" t="s">
        <v>198</v>
      </c>
      <c r="C6" s="166"/>
      <c r="D6" s="166"/>
      <c r="E6" s="166"/>
      <c r="F6" s="166"/>
      <c r="G6" s="166"/>
      <c r="H6" s="166"/>
      <c r="I6" s="166"/>
    </row>
    <row r="7" spans="2:10" s="151" customFormat="1" ht="15" customHeight="1">
      <c r="B7" s="167" t="s">
        <v>199</v>
      </c>
      <c r="C7" s="167"/>
      <c r="D7" s="167"/>
      <c r="E7" s="167"/>
      <c r="F7" s="167"/>
      <c r="G7" s="167"/>
      <c r="H7" s="167"/>
      <c r="I7" s="167"/>
      <c r="J7" s="108"/>
    </row>
    <row r="8" spans="2:10" s="20" customFormat="1" ht="15" customHeight="1">
      <c r="B8" s="183" t="s">
        <v>200</v>
      </c>
      <c r="C8" s="183"/>
      <c r="D8" s="183"/>
      <c r="E8" s="183"/>
      <c r="F8" s="183"/>
      <c r="G8" s="183"/>
      <c r="H8" s="183"/>
      <c r="I8" s="183"/>
      <c r="J8" s="108"/>
    </row>
    <row r="9" spans="2:9" ht="15.75" customHeight="1">
      <c r="B9" s="184" t="s">
        <v>201</v>
      </c>
      <c r="C9" s="184"/>
      <c r="D9" s="184"/>
      <c r="E9" s="184"/>
      <c r="F9" s="184"/>
      <c r="G9" s="184"/>
      <c r="H9" s="184"/>
      <c r="I9" s="184"/>
    </row>
    <row r="10" spans="2:9" ht="12.75">
      <c r="B10" s="10"/>
      <c r="C10" s="10"/>
      <c r="D10" s="10"/>
      <c r="E10" s="10"/>
      <c r="F10" s="10"/>
      <c r="G10" s="10"/>
      <c r="H10" s="10"/>
      <c r="I10" s="10"/>
    </row>
    <row r="11" spans="2:10" ht="42.75" customHeight="1">
      <c r="B11" s="48" t="s">
        <v>0</v>
      </c>
      <c r="C11" s="49" t="s">
        <v>1</v>
      </c>
      <c r="D11" s="48" t="s">
        <v>185</v>
      </c>
      <c r="E11" s="50" t="s">
        <v>181</v>
      </c>
      <c r="F11" s="51" t="s">
        <v>182</v>
      </c>
      <c r="G11" s="51" t="s">
        <v>183</v>
      </c>
      <c r="H11" s="52" t="s">
        <v>184</v>
      </c>
      <c r="I11" s="53" t="s">
        <v>150</v>
      </c>
      <c r="J11" s="54" t="s">
        <v>161</v>
      </c>
    </row>
    <row r="12" spans="2:10" ht="25.5" customHeight="1">
      <c r="B12" s="170" t="s">
        <v>186</v>
      </c>
      <c r="C12" s="171"/>
      <c r="D12" s="172"/>
      <c r="E12" s="55"/>
      <c r="F12" s="55"/>
      <c r="G12" s="55"/>
      <c r="H12" s="56">
        <f>H24</f>
        <v>107508.95610015359</v>
      </c>
      <c r="I12" s="58"/>
      <c r="J12" s="109"/>
    </row>
    <row r="13" spans="2:10" ht="33.75">
      <c r="B13" s="59"/>
      <c r="C13" s="60" t="s">
        <v>89</v>
      </c>
      <c r="D13" s="14" t="s">
        <v>90</v>
      </c>
      <c r="E13" s="61">
        <v>830.89</v>
      </c>
      <c r="F13" s="11">
        <v>2</v>
      </c>
      <c r="G13" s="62">
        <v>15.805</v>
      </c>
      <c r="H13" s="63">
        <f aca="true" t="shared" si="0" ref="H13:H18">E13*F13*G13</f>
        <v>26264.4329</v>
      </c>
      <c r="I13" s="64">
        <f aca="true" t="shared" si="1" ref="I13:I18">H13/$G$120/12</f>
        <v>0.13848131619196577</v>
      </c>
      <c r="J13" s="110" t="s">
        <v>162</v>
      </c>
    </row>
    <row r="14" spans="2:10" ht="27" customHeight="1">
      <c r="B14" s="59"/>
      <c r="C14" s="60" t="s">
        <v>91</v>
      </c>
      <c r="D14" s="14" t="s">
        <v>90</v>
      </c>
      <c r="E14" s="61">
        <v>830.89</v>
      </c>
      <c r="F14" s="11">
        <v>2</v>
      </c>
      <c r="G14" s="62">
        <v>15.805</v>
      </c>
      <c r="H14" s="63">
        <f t="shared" si="0"/>
        <v>26264.4329</v>
      </c>
      <c r="I14" s="64">
        <f t="shared" si="1"/>
        <v>0.13848131619196577</v>
      </c>
      <c r="J14" s="110" t="s">
        <v>162</v>
      </c>
    </row>
    <row r="15" spans="2:10" ht="14.25" customHeight="1">
      <c r="B15" s="14"/>
      <c r="C15" s="33" t="s">
        <v>119</v>
      </c>
      <c r="D15" s="14" t="s">
        <v>120</v>
      </c>
      <c r="E15" s="61">
        <v>1454.05</v>
      </c>
      <c r="F15" s="11">
        <v>2</v>
      </c>
      <c r="G15" s="65">
        <v>1.927</v>
      </c>
      <c r="H15" s="63">
        <f t="shared" si="0"/>
        <v>5603.9087</v>
      </c>
      <c r="I15" s="64">
        <f t="shared" si="1"/>
        <v>0.029547055348589226</v>
      </c>
      <c r="J15" s="110" t="s">
        <v>162</v>
      </c>
    </row>
    <row r="16" spans="2:10" ht="15" customHeight="1">
      <c r="B16" s="14" t="s">
        <v>121</v>
      </c>
      <c r="C16" s="33" t="s">
        <v>49</v>
      </c>
      <c r="D16" s="14" t="s">
        <v>122</v>
      </c>
      <c r="E16" s="61">
        <v>4.99</v>
      </c>
      <c r="F16" s="66">
        <v>2</v>
      </c>
      <c r="G16" s="66">
        <v>1927</v>
      </c>
      <c r="H16" s="63">
        <f t="shared" si="0"/>
        <v>19231.46</v>
      </c>
      <c r="I16" s="64">
        <f t="shared" si="1"/>
        <v>0.10139940592789809</v>
      </c>
      <c r="J16" s="110" t="s">
        <v>162</v>
      </c>
    </row>
    <row r="17" spans="2:10" ht="14.25" customHeight="1">
      <c r="B17" s="14"/>
      <c r="C17" s="2" t="s">
        <v>92</v>
      </c>
      <c r="D17" s="14" t="s">
        <v>27</v>
      </c>
      <c r="E17" s="61">
        <v>249.27</v>
      </c>
      <c r="F17" s="66">
        <v>2</v>
      </c>
      <c r="G17" s="23">
        <v>4</v>
      </c>
      <c r="H17" s="63">
        <f t="shared" si="0"/>
        <v>1994.16</v>
      </c>
      <c r="I17" s="64">
        <f t="shared" si="1"/>
        <v>0.010514367568826148</v>
      </c>
      <c r="J17" s="110" t="s">
        <v>162</v>
      </c>
    </row>
    <row r="18" spans="2:10" ht="21" customHeight="1">
      <c r="B18" s="14" t="s">
        <v>50</v>
      </c>
      <c r="C18" s="4" t="s">
        <v>74</v>
      </c>
      <c r="D18" s="15" t="s">
        <v>52</v>
      </c>
      <c r="E18" s="67">
        <v>27807.63000048</v>
      </c>
      <c r="F18" s="66">
        <v>1</v>
      </c>
      <c r="G18" s="23">
        <v>0.32</v>
      </c>
      <c r="H18" s="63">
        <f t="shared" si="0"/>
        <v>8898.4416001536</v>
      </c>
      <c r="I18" s="64">
        <f t="shared" si="1"/>
        <v>0.04691774269554521</v>
      </c>
      <c r="J18" s="110" t="s">
        <v>164</v>
      </c>
    </row>
    <row r="19" spans="2:10" ht="12" customHeight="1">
      <c r="B19" s="14"/>
      <c r="C19" s="47" t="s">
        <v>180</v>
      </c>
      <c r="D19" s="15"/>
      <c r="E19" s="67"/>
      <c r="F19" s="66"/>
      <c r="G19" s="23"/>
      <c r="H19" s="63"/>
      <c r="I19" s="64"/>
      <c r="J19" s="110"/>
    </row>
    <row r="20" spans="2:10" ht="19.5">
      <c r="B20" s="14" t="s">
        <v>50</v>
      </c>
      <c r="C20" s="4" t="s">
        <v>51</v>
      </c>
      <c r="D20" s="14" t="s">
        <v>27</v>
      </c>
      <c r="E20" s="61">
        <v>1557.8</v>
      </c>
      <c r="F20" s="11">
        <v>1</v>
      </c>
      <c r="G20" s="12">
        <v>4</v>
      </c>
      <c r="H20" s="63">
        <f>E20*F20*G20</f>
        <v>6231.2</v>
      </c>
      <c r="I20" s="64">
        <f>H20/$G$120/12</f>
        <v>0.032854498733737254</v>
      </c>
      <c r="J20" s="111" t="s">
        <v>169</v>
      </c>
    </row>
    <row r="21" spans="2:10" ht="12.75">
      <c r="B21" s="14" t="s">
        <v>79</v>
      </c>
      <c r="C21" s="33" t="s">
        <v>114</v>
      </c>
      <c r="D21" s="14" t="s">
        <v>27</v>
      </c>
      <c r="E21" s="61">
        <v>799.1</v>
      </c>
      <c r="F21" s="11">
        <v>1</v>
      </c>
      <c r="G21" s="12">
        <v>4</v>
      </c>
      <c r="H21" s="63">
        <f>E21*F21*G21</f>
        <v>3196.4</v>
      </c>
      <c r="I21" s="64">
        <f>H21/$G$120/12</f>
        <v>0.01685327380801736</v>
      </c>
      <c r="J21" s="111" t="s">
        <v>169</v>
      </c>
    </row>
    <row r="22" spans="2:10" ht="23.25" customHeight="1">
      <c r="B22" s="14" t="s">
        <v>154</v>
      </c>
      <c r="C22" s="34" t="s">
        <v>155</v>
      </c>
      <c r="D22" s="35" t="s">
        <v>118</v>
      </c>
      <c r="E22" s="61">
        <v>17606.3</v>
      </c>
      <c r="F22" s="11">
        <v>1</v>
      </c>
      <c r="G22" s="12">
        <v>0.4</v>
      </c>
      <c r="H22" s="63">
        <f>E22*F22*G22</f>
        <v>7042.52</v>
      </c>
      <c r="I22" s="64">
        <f>H22/$G$120/12</f>
        <v>0.03713224810988562</v>
      </c>
      <c r="J22" s="111" t="s">
        <v>169</v>
      </c>
    </row>
    <row r="23" spans="2:10" ht="13.5" customHeight="1">
      <c r="B23" s="14" t="s">
        <v>75</v>
      </c>
      <c r="C23" s="2" t="s">
        <v>157</v>
      </c>
      <c r="D23" s="15" t="s">
        <v>213</v>
      </c>
      <c r="E23" s="61">
        <v>139.1</v>
      </c>
      <c r="F23" s="11">
        <v>1</v>
      </c>
      <c r="G23" s="12">
        <v>20</v>
      </c>
      <c r="H23" s="63">
        <f>E23*F23*G23</f>
        <v>2782</v>
      </c>
      <c r="I23" s="64">
        <f>H23/$G$120/12</f>
        <v>0.014668316773214956</v>
      </c>
      <c r="J23" s="111" t="s">
        <v>169</v>
      </c>
    </row>
    <row r="24" spans="2:10" ht="12.75" hidden="1">
      <c r="B24" s="93"/>
      <c r="C24" s="94" t="s">
        <v>93</v>
      </c>
      <c r="D24" s="93"/>
      <c r="E24" s="95"/>
      <c r="F24" s="96"/>
      <c r="G24" s="96"/>
      <c r="H24" s="97">
        <f>SUM(H13:H23)</f>
        <v>107508.95610015359</v>
      </c>
      <c r="I24" s="98"/>
      <c r="J24" s="112"/>
    </row>
    <row r="25" spans="2:10" ht="29.25" customHeight="1">
      <c r="B25" s="180" t="s">
        <v>188</v>
      </c>
      <c r="C25" s="181"/>
      <c r="D25" s="182"/>
      <c r="E25" s="99"/>
      <c r="F25" s="99"/>
      <c r="G25" s="99"/>
      <c r="H25" s="102">
        <f>H26+H44+H57</f>
        <v>360534.55825839995</v>
      </c>
      <c r="I25" s="58"/>
      <c r="J25" s="109"/>
    </row>
    <row r="26" spans="2:10" ht="16.5" customHeight="1">
      <c r="B26" s="68"/>
      <c r="C26" s="103" t="s">
        <v>187</v>
      </c>
      <c r="D26" s="36"/>
      <c r="E26" s="69"/>
      <c r="F26" s="70"/>
      <c r="G26" s="70"/>
      <c r="H26" s="118">
        <f>H43</f>
        <v>128692.54049839999</v>
      </c>
      <c r="I26" s="70"/>
      <c r="J26" s="113"/>
    </row>
    <row r="27" spans="2:10" ht="12.75">
      <c r="B27" s="14" t="s">
        <v>217</v>
      </c>
      <c r="C27" s="33" t="s">
        <v>53</v>
      </c>
      <c r="D27" s="14" t="s">
        <v>29</v>
      </c>
      <c r="E27" s="61">
        <v>26588.41</v>
      </c>
      <c r="F27" s="24">
        <v>1</v>
      </c>
      <c r="G27" s="23">
        <v>1</v>
      </c>
      <c r="H27" s="63">
        <f aca="true" t="shared" si="2" ref="H27:H36">E27*F27*G27</f>
        <v>26588.41</v>
      </c>
      <c r="I27" s="64">
        <f aca="true" t="shared" si="3" ref="I27:I36">H27/$G$120/12</f>
        <v>0.1401895112782589</v>
      </c>
      <c r="J27" s="110" t="s">
        <v>164</v>
      </c>
    </row>
    <row r="28" spans="2:10" ht="12.75">
      <c r="B28" s="14" t="s">
        <v>94</v>
      </c>
      <c r="C28" s="33" t="s">
        <v>54</v>
      </c>
      <c r="D28" s="14" t="s">
        <v>55</v>
      </c>
      <c r="E28" s="61">
        <v>19941.31</v>
      </c>
      <c r="F28" s="3">
        <v>1</v>
      </c>
      <c r="G28" s="23">
        <v>1</v>
      </c>
      <c r="H28" s="63">
        <f t="shared" si="2"/>
        <v>19941.31</v>
      </c>
      <c r="I28" s="64">
        <f t="shared" si="3"/>
        <v>0.10514214664014349</v>
      </c>
      <c r="J28" s="110" t="s">
        <v>164</v>
      </c>
    </row>
    <row r="29" spans="2:10" ht="12.75">
      <c r="B29" s="14" t="s">
        <v>95</v>
      </c>
      <c r="C29" s="33" t="s">
        <v>56</v>
      </c>
      <c r="D29" s="14" t="s">
        <v>55</v>
      </c>
      <c r="E29" s="61">
        <v>9970.65</v>
      </c>
      <c r="F29" s="3">
        <v>1</v>
      </c>
      <c r="G29" s="23">
        <v>1</v>
      </c>
      <c r="H29" s="63">
        <f t="shared" si="2"/>
        <v>9970.65</v>
      </c>
      <c r="I29" s="64">
        <f t="shared" si="3"/>
        <v>0.05257104695717315</v>
      </c>
      <c r="J29" s="110" t="s">
        <v>164</v>
      </c>
    </row>
    <row r="30" spans="2:10" ht="22.5">
      <c r="B30" s="14" t="s">
        <v>96</v>
      </c>
      <c r="C30" s="33" t="s">
        <v>57</v>
      </c>
      <c r="D30" s="14" t="s">
        <v>55</v>
      </c>
      <c r="E30" s="61">
        <v>9970.65</v>
      </c>
      <c r="F30" s="3">
        <v>1</v>
      </c>
      <c r="G30" s="23">
        <v>1</v>
      </c>
      <c r="H30" s="63">
        <f t="shared" si="2"/>
        <v>9970.65</v>
      </c>
      <c r="I30" s="64">
        <f t="shared" si="3"/>
        <v>0.05257104695717315</v>
      </c>
      <c r="J30" s="110" t="s">
        <v>164</v>
      </c>
    </row>
    <row r="31" spans="2:10" ht="12.75">
      <c r="B31" s="14" t="s">
        <v>44</v>
      </c>
      <c r="C31" s="33" t="s">
        <v>58</v>
      </c>
      <c r="D31" s="14" t="s">
        <v>55</v>
      </c>
      <c r="E31" s="61">
        <v>7477.99</v>
      </c>
      <c r="F31" s="3">
        <v>1</v>
      </c>
      <c r="G31" s="24">
        <v>1</v>
      </c>
      <c r="H31" s="63">
        <f t="shared" si="2"/>
        <v>7477.99</v>
      </c>
      <c r="I31" s="64">
        <f t="shared" si="3"/>
        <v>0.039428298399329154</v>
      </c>
      <c r="J31" s="110" t="s">
        <v>164</v>
      </c>
    </row>
    <row r="32" spans="2:10" ht="22.5">
      <c r="B32" s="14" t="s">
        <v>81</v>
      </c>
      <c r="C32" s="33" t="s">
        <v>82</v>
      </c>
      <c r="D32" s="14" t="s">
        <v>55</v>
      </c>
      <c r="E32" s="61">
        <v>9970.65</v>
      </c>
      <c r="F32" s="3">
        <v>1</v>
      </c>
      <c r="G32" s="24">
        <v>1</v>
      </c>
      <c r="H32" s="63">
        <f t="shared" si="2"/>
        <v>9970.65</v>
      </c>
      <c r="I32" s="64">
        <f t="shared" si="3"/>
        <v>0.05257104695717315</v>
      </c>
      <c r="J32" s="110" t="s">
        <v>164</v>
      </c>
    </row>
    <row r="33" spans="2:10" ht="12.75">
      <c r="B33" s="14" t="s">
        <v>97</v>
      </c>
      <c r="C33" s="34" t="s">
        <v>83</v>
      </c>
      <c r="D33" s="14" t="s">
        <v>84</v>
      </c>
      <c r="E33" s="61">
        <v>166.18</v>
      </c>
      <c r="F33" s="3">
        <v>1</v>
      </c>
      <c r="G33" s="24">
        <f>16*2</f>
        <v>32</v>
      </c>
      <c r="H33" s="63">
        <f t="shared" si="2"/>
        <v>5317.76</v>
      </c>
      <c r="I33" s="64">
        <f t="shared" si="3"/>
        <v>0.028038313516869723</v>
      </c>
      <c r="J33" s="110" t="s">
        <v>164</v>
      </c>
    </row>
    <row r="34" spans="2:10" ht="12.75">
      <c r="B34" s="14" t="s">
        <v>98</v>
      </c>
      <c r="C34" s="33" t="s">
        <v>99</v>
      </c>
      <c r="D34" s="14" t="s">
        <v>28</v>
      </c>
      <c r="E34" s="61">
        <v>232.65</v>
      </c>
      <c r="F34" s="3">
        <v>1</v>
      </c>
      <c r="G34" s="23">
        <v>18</v>
      </c>
      <c r="H34" s="63">
        <f t="shared" si="2"/>
        <v>4187.7</v>
      </c>
      <c r="I34" s="64">
        <f t="shared" si="3"/>
        <v>0.022079982081665086</v>
      </c>
      <c r="J34" s="110" t="s">
        <v>162</v>
      </c>
    </row>
    <row r="35" spans="2:10" ht="22.5">
      <c r="B35" s="14" t="s">
        <v>31</v>
      </c>
      <c r="C35" s="33" t="s">
        <v>171</v>
      </c>
      <c r="D35" s="14" t="s">
        <v>32</v>
      </c>
      <c r="E35" s="61">
        <v>830.89</v>
      </c>
      <c r="F35" s="3">
        <v>26</v>
      </c>
      <c r="G35" s="24">
        <v>0.465</v>
      </c>
      <c r="H35" s="63">
        <f t="shared" si="2"/>
        <v>10045.4601</v>
      </c>
      <c r="I35" s="64">
        <f t="shared" si="3"/>
        <v>0.0529654891730739</v>
      </c>
      <c r="J35" s="110" t="s">
        <v>170</v>
      </c>
    </row>
    <row r="36" spans="2:10" ht="12.75">
      <c r="B36" s="14" t="s">
        <v>33</v>
      </c>
      <c r="C36" s="33" t="s">
        <v>77</v>
      </c>
      <c r="D36" s="14" t="s">
        <v>219</v>
      </c>
      <c r="E36" s="61">
        <v>203.98</v>
      </c>
      <c r="F36" s="3">
        <v>1</v>
      </c>
      <c r="G36" s="24">
        <v>28</v>
      </c>
      <c r="H36" s="63">
        <f t="shared" si="2"/>
        <v>5711.44</v>
      </c>
      <c r="I36" s="64">
        <f t="shared" si="3"/>
        <v>0.030114022699932002</v>
      </c>
      <c r="J36" s="110" t="s">
        <v>164</v>
      </c>
    </row>
    <row r="37" spans="2:10" ht="12.75">
      <c r="B37" s="14"/>
      <c r="C37" s="47" t="s">
        <v>180</v>
      </c>
      <c r="D37" s="14"/>
      <c r="E37" s="61"/>
      <c r="F37" s="3"/>
      <c r="G37" s="3"/>
      <c r="H37" s="63"/>
      <c r="I37" s="64"/>
      <c r="J37" s="110"/>
    </row>
    <row r="38" spans="2:10" ht="12.75">
      <c r="B38" s="15" t="s">
        <v>60</v>
      </c>
      <c r="C38" s="34" t="s">
        <v>115</v>
      </c>
      <c r="D38" s="14" t="s">
        <v>30</v>
      </c>
      <c r="E38" s="61">
        <v>1085.1550995999999</v>
      </c>
      <c r="F38" s="25">
        <v>1</v>
      </c>
      <c r="G38" s="25">
        <v>4</v>
      </c>
      <c r="H38" s="63">
        <f>E38*F38*G38</f>
        <v>4340.620398399999</v>
      </c>
      <c r="I38" s="64">
        <f>H38/$G$120/12</f>
        <v>0.022886267072613122</v>
      </c>
      <c r="J38" s="111" t="s">
        <v>169</v>
      </c>
    </row>
    <row r="39" spans="2:10" ht="12.75">
      <c r="B39" s="15" t="s">
        <v>60</v>
      </c>
      <c r="C39" s="34" t="s">
        <v>61</v>
      </c>
      <c r="D39" s="14" t="s">
        <v>62</v>
      </c>
      <c r="E39" s="61">
        <v>1085.16</v>
      </c>
      <c r="F39" s="38">
        <v>1</v>
      </c>
      <c r="G39" s="25">
        <v>4</v>
      </c>
      <c r="H39" s="63">
        <f>E39*F39*G39</f>
        <v>4340.64</v>
      </c>
      <c r="I39" s="64">
        <f>H39/$G$120/12</f>
        <v>0.022886370423611708</v>
      </c>
      <c r="J39" s="110" t="s">
        <v>175</v>
      </c>
    </row>
    <row r="40" spans="2:10" ht="12.75">
      <c r="B40" s="15" t="s">
        <v>63</v>
      </c>
      <c r="C40" s="34" t="s">
        <v>64</v>
      </c>
      <c r="D40" s="14" t="s">
        <v>62</v>
      </c>
      <c r="E40" s="61">
        <v>1223.54</v>
      </c>
      <c r="F40" s="38">
        <v>1</v>
      </c>
      <c r="G40" s="25">
        <v>2</v>
      </c>
      <c r="H40" s="63">
        <f>E40*F40*G40</f>
        <v>2447.08</v>
      </c>
      <c r="I40" s="64">
        <f>H40/$G$120/12</f>
        <v>0.012902424374334599</v>
      </c>
      <c r="J40" s="110" t="s">
        <v>224</v>
      </c>
    </row>
    <row r="41" spans="2:10" ht="12.75">
      <c r="B41" s="40" t="s">
        <v>65</v>
      </c>
      <c r="C41" s="1" t="s">
        <v>152</v>
      </c>
      <c r="D41" s="40" t="s">
        <v>62</v>
      </c>
      <c r="E41" s="61">
        <v>1500.31</v>
      </c>
      <c r="F41" s="38">
        <v>1</v>
      </c>
      <c r="G41" s="25">
        <v>2</v>
      </c>
      <c r="H41" s="63">
        <f>E41*F41*G41</f>
        <v>3000.62</v>
      </c>
      <c r="I41" s="64">
        <f>H41/$G$120/12</f>
        <v>0.015821008150986433</v>
      </c>
      <c r="J41" s="110" t="s">
        <v>224</v>
      </c>
    </row>
    <row r="42" spans="2:10" ht="12.75">
      <c r="B42" s="15" t="s">
        <v>67</v>
      </c>
      <c r="C42" s="34" t="s">
        <v>68</v>
      </c>
      <c r="D42" s="14" t="s">
        <v>30</v>
      </c>
      <c r="E42" s="61">
        <v>1345.39</v>
      </c>
      <c r="F42" s="38">
        <v>1</v>
      </c>
      <c r="G42" s="24">
        <v>4</v>
      </c>
      <c r="H42" s="63">
        <f>E42*F42*G42</f>
        <v>5381.56</v>
      </c>
      <c r="I42" s="64">
        <f>H42/$G$120/12</f>
        <v>0.028374704102826272</v>
      </c>
      <c r="J42" s="110" t="s">
        <v>175</v>
      </c>
    </row>
    <row r="43" spans="2:10" ht="12.75" hidden="1">
      <c r="B43" s="100"/>
      <c r="C43" s="94" t="s">
        <v>100</v>
      </c>
      <c r="D43" s="101"/>
      <c r="E43" s="95"/>
      <c r="F43" s="96"/>
      <c r="G43" s="96"/>
      <c r="H43" s="97">
        <f>SUM(H27:H42)</f>
        <v>128692.54049839999</v>
      </c>
      <c r="I43" s="98"/>
      <c r="J43" s="112"/>
    </row>
    <row r="44" spans="2:10" ht="12.75">
      <c r="B44" s="71"/>
      <c r="C44" s="42" t="s">
        <v>189</v>
      </c>
      <c r="D44" s="36"/>
      <c r="E44" s="69"/>
      <c r="F44" s="70"/>
      <c r="G44" s="70"/>
      <c r="H44" s="118">
        <f>H56</f>
        <v>69656.67128000001</v>
      </c>
      <c r="I44" s="70"/>
      <c r="J44" s="113"/>
    </row>
    <row r="45" spans="2:10" ht="23.25" customHeight="1">
      <c r="B45" s="14" t="s">
        <v>101</v>
      </c>
      <c r="C45" s="33" t="s">
        <v>102</v>
      </c>
      <c r="D45" s="14" t="s">
        <v>151</v>
      </c>
      <c r="E45" s="61">
        <v>830.89</v>
      </c>
      <c r="F45" s="24">
        <v>24</v>
      </c>
      <c r="G45" s="24">
        <v>1.423</v>
      </c>
      <c r="H45" s="63">
        <f>E45*F45*G45</f>
        <v>28376.55528</v>
      </c>
      <c r="I45" s="64">
        <f>H45/$G$120/12</f>
        <v>0.14961764981297104</v>
      </c>
      <c r="J45" s="110" t="s">
        <v>172</v>
      </c>
    </row>
    <row r="46" spans="2:10" ht="23.25" customHeight="1" hidden="1">
      <c r="B46" s="14" t="s">
        <v>34</v>
      </c>
      <c r="C46" s="34" t="s">
        <v>148</v>
      </c>
      <c r="D46" s="14" t="s">
        <v>35</v>
      </c>
      <c r="E46" s="61">
        <v>49.85</v>
      </c>
      <c r="F46" s="3"/>
      <c r="G46" s="23">
        <v>2</v>
      </c>
      <c r="H46" s="63">
        <f>E46*F46*G46</f>
        <v>0</v>
      </c>
      <c r="I46" s="64">
        <f>H46/$G$120/12</f>
        <v>0</v>
      </c>
      <c r="J46" s="110" t="s">
        <v>173</v>
      </c>
    </row>
    <row r="47" spans="2:10" ht="23.25" customHeight="1" hidden="1">
      <c r="B47" s="14" t="s">
        <v>34</v>
      </c>
      <c r="C47" s="34" t="s">
        <v>103</v>
      </c>
      <c r="D47" s="14" t="s">
        <v>35</v>
      </c>
      <c r="E47" s="61">
        <v>49.85</v>
      </c>
      <c r="F47" s="3"/>
      <c r="G47" s="23">
        <v>1</v>
      </c>
      <c r="H47" s="63">
        <f>E47*F47*G47</f>
        <v>0</v>
      </c>
      <c r="I47" s="64">
        <f>H47/$G$120/12</f>
        <v>0</v>
      </c>
      <c r="J47" s="110" t="s">
        <v>173</v>
      </c>
    </row>
    <row r="48" spans="2:10" ht="23.25" customHeight="1">
      <c r="B48" s="14" t="s">
        <v>34</v>
      </c>
      <c r="C48" s="34" t="s">
        <v>36</v>
      </c>
      <c r="D48" s="14" t="s">
        <v>37</v>
      </c>
      <c r="E48" s="61">
        <v>49.85</v>
      </c>
      <c r="F48" s="24">
        <v>1</v>
      </c>
      <c r="G48" s="9">
        <v>80</v>
      </c>
      <c r="H48" s="63">
        <f>E48*F48*G48</f>
        <v>3988</v>
      </c>
      <c r="I48" s="64">
        <f>H48/$G$120/12</f>
        <v>0.021027047912142795</v>
      </c>
      <c r="J48" s="110" t="s">
        <v>164</v>
      </c>
    </row>
    <row r="49" spans="2:10" ht="23.25" customHeight="1">
      <c r="B49" s="40" t="s">
        <v>136</v>
      </c>
      <c r="C49" s="1" t="s">
        <v>69</v>
      </c>
      <c r="D49" s="40" t="s">
        <v>70</v>
      </c>
      <c r="E49" s="61">
        <v>44867.94</v>
      </c>
      <c r="F49" s="3">
        <v>1</v>
      </c>
      <c r="G49" s="23">
        <v>0.4</v>
      </c>
      <c r="H49" s="63">
        <f>E49*F49*G49</f>
        <v>17947.176000000003</v>
      </c>
      <c r="I49" s="64">
        <f>H49/$G$120/12</f>
        <v>0.09462791615839</v>
      </c>
      <c r="J49" s="111" t="s">
        <v>169</v>
      </c>
    </row>
    <row r="50" spans="2:10" ht="15" customHeight="1">
      <c r="B50" s="40"/>
      <c r="C50" s="47" t="s">
        <v>180</v>
      </c>
      <c r="D50" s="40"/>
      <c r="E50" s="61"/>
      <c r="F50" s="3"/>
      <c r="G50" s="23"/>
      <c r="H50" s="63"/>
      <c r="I50" s="64"/>
      <c r="J50" s="110"/>
    </row>
    <row r="51" spans="2:10" ht="12.75">
      <c r="B51" s="14" t="s">
        <v>60</v>
      </c>
      <c r="C51" s="33" t="s">
        <v>61</v>
      </c>
      <c r="D51" s="14" t="s">
        <v>62</v>
      </c>
      <c r="E51" s="61">
        <v>1085.16</v>
      </c>
      <c r="F51" s="38">
        <v>1</v>
      </c>
      <c r="G51" s="72">
        <v>4</v>
      </c>
      <c r="H51" s="63">
        <f>E51*F51*G51</f>
        <v>4340.64</v>
      </c>
      <c r="I51" s="64">
        <f>H51/$G$120/12</f>
        <v>0.022886370423611708</v>
      </c>
      <c r="J51" s="111" t="s">
        <v>169</v>
      </c>
    </row>
    <row r="52" spans="2:10" ht="12.75">
      <c r="B52" s="14" t="s">
        <v>63</v>
      </c>
      <c r="C52" s="33" t="s">
        <v>64</v>
      </c>
      <c r="D52" s="14" t="s">
        <v>62</v>
      </c>
      <c r="E52" s="61">
        <v>1113.54</v>
      </c>
      <c r="F52" s="38">
        <v>1</v>
      </c>
      <c r="G52" s="72">
        <v>4</v>
      </c>
      <c r="H52" s="63">
        <f>E52*F52*G52</f>
        <v>4454.16</v>
      </c>
      <c r="I52" s="64">
        <f>H52/$G$120/12</f>
        <v>0.023484913673106803</v>
      </c>
      <c r="J52" s="111" t="s">
        <v>169</v>
      </c>
    </row>
    <row r="53" spans="2:10" ht="12.75">
      <c r="B53" s="14" t="s">
        <v>65</v>
      </c>
      <c r="C53" s="33" t="s">
        <v>66</v>
      </c>
      <c r="D53" s="14" t="s">
        <v>62</v>
      </c>
      <c r="E53" s="61">
        <v>1083.98</v>
      </c>
      <c r="F53" s="38">
        <v>1</v>
      </c>
      <c r="G53" s="72">
        <v>2</v>
      </c>
      <c r="H53" s="63">
        <f>E53*F53*G53</f>
        <v>2167.96</v>
      </c>
      <c r="I53" s="64">
        <f>H53/$G$120/12</f>
        <v>0.011430741923673292</v>
      </c>
      <c r="J53" s="111" t="s">
        <v>169</v>
      </c>
    </row>
    <row r="54" spans="2:10" ht="12.75">
      <c r="B54" s="40" t="s">
        <v>65</v>
      </c>
      <c r="C54" s="1" t="s">
        <v>152</v>
      </c>
      <c r="D54" s="40" t="s">
        <v>62</v>
      </c>
      <c r="E54" s="61">
        <v>1500.31</v>
      </c>
      <c r="F54" s="38">
        <v>1</v>
      </c>
      <c r="G54" s="72">
        <v>2</v>
      </c>
      <c r="H54" s="63">
        <f>E54*F54*G54</f>
        <v>3000.62</v>
      </c>
      <c r="I54" s="64">
        <f>H54/$G$120/12</f>
        <v>0.015821008150986433</v>
      </c>
      <c r="J54" s="111" t="s">
        <v>169</v>
      </c>
    </row>
    <row r="55" spans="2:10" ht="12.75">
      <c r="B55" s="14" t="s">
        <v>67</v>
      </c>
      <c r="C55" s="33" t="s">
        <v>68</v>
      </c>
      <c r="D55" s="14" t="s">
        <v>30</v>
      </c>
      <c r="E55" s="61">
        <v>1345.39</v>
      </c>
      <c r="F55" s="3">
        <v>1</v>
      </c>
      <c r="G55" s="23">
        <v>4</v>
      </c>
      <c r="H55" s="63">
        <f>E55*F55*G55</f>
        <v>5381.56</v>
      </c>
      <c r="I55" s="64">
        <f>H55/$G$120/12</f>
        <v>0.028374704102826272</v>
      </c>
      <c r="J55" s="111" t="s">
        <v>169</v>
      </c>
    </row>
    <row r="56" spans="2:10" ht="12.75" hidden="1">
      <c r="B56" s="104"/>
      <c r="C56" s="94" t="s">
        <v>38</v>
      </c>
      <c r="D56" s="100"/>
      <c r="E56" s="106"/>
      <c r="F56" s="106"/>
      <c r="G56" s="105"/>
      <c r="H56" s="106">
        <f>SUM(H45:H55)</f>
        <v>69656.67128000001</v>
      </c>
      <c r="I56" s="98"/>
      <c r="J56" s="112"/>
    </row>
    <row r="57" spans="2:10" ht="20.25" customHeight="1">
      <c r="B57" s="68"/>
      <c r="C57" s="17" t="s">
        <v>190</v>
      </c>
      <c r="D57" s="36"/>
      <c r="E57" s="69"/>
      <c r="F57" s="70"/>
      <c r="G57" s="70"/>
      <c r="H57" s="107">
        <f>H71</f>
        <v>162185.34647999998</v>
      </c>
      <c r="I57" s="70"/>
      <c r="J57" s="113"/>
    </row>
    <row r="58" spans="2:10" ht="22.5">
      <c r="B58" s="14" t="s">
        <v>46</v>
      </c>
      <c r="C58" s="34" t="s">
        <v>47</v>
      </c>
      <c r="D58" s="14" t="s">
        <v>207</v>
      </c>
      <c r="E58" s="61">
        <v>38.9</v>
      </c>
      <c r="F58" s="23">
        <v>4</v>
      </c>
      <c r="G58" s="3">
        <v>96</v>
      </c>
      <c r="H58" s="63">
        <f aca="true" t="shared" si="4" ref="H58:H66">E58*F58*G58</f>
        <v>14937.599999999999</v>
      </c>
      <c r="I58" s="64">
        <f aca="true" t="shared" si="5" ref="I58:I66">H58/$G$120/12</f>
        <v>0.0787596867834564</v>
      </c>
      <c r="J58" s="110" t="s">
        <v>163</v>
      </c>
    </row>
    <row r="59" spans="2:10" ht="12.75">
      <c r="B59" s="159" t="s">
        <v>208</v>
      </c>
      <c r="C59" s="165" t="s">
        <v>209</v>
      </c>
      <c r="D59" s="162" t="s">
        <v>59</v>
      </c>
      <c r="E59" s="161">
        <v>521.73</v>
      </c>
      <c r="F59" s="23">
        <v>1</v>
      </c>
      <c r="G59" s="38">
        <v>36</v>
      </c>
      <c r="H59" s="63">
        <f>E59*F59*G59</f>
        <v>18782.28</v>
      </c>
      <c r="I59" s="64">
        <f t="shared" si="5"/>
        <v>0.09903106857053191</v>
      </c>
      <c r="J59" s="110"/>
    </row>
    <row r="60" spans="2:10" ht="19.5">
      <c r="B60" s="157" t="s">
        <v>210</v>
      </c>
      <c r="C60" s="158" t="s">
        <v>214</v>
      </c>
      <c r="D60" s="14" t="s">
        <v>211</v>
      </c>
      <c r="E60" s="161">
        <v>217.12</v>
      </c>
      <c r="F60" s="164">
        <v>4</v>
      </c>
      <c r="G60" s="3">
        <v>4</v>
      </c>
      <c r="H60" s="63">
        <f>E60*F60*G60</f>
        <v>3473.92</v>
      </c>
      <c r="I60" s="64">
        <f t="shared" si="5"/>
        <v>0.018316520131131168</v>
      </c>
      <c r="J60" s="110"/>
    </row>
    <row r="61" spans="2:10" ht="22.5">
      <c r="B61" s="14" t="s">
        <v>45</v>
      </c>
      <c r="C61" s="4" t="s">
        <v>212</v>
      </c>
      <c r="D61" s="14" t="s">
        <v>211</v>
      </c>
      <c r="E61" s="61">
        <v>521.73</v>
      </c>
      <c r="F61" s="160">
        <v>2</v>
      </c>
      <c r="G61" s="3">
        <v>4</v>
      </c>
      <c r="H61" s="63">
        <f>E61*F61*G61</f>
        <v>4173.84</v>
      </c>
      <c r="I61" s="64">
        <f t="shared" si="5"/>
        <v>0.02200690412678487</v>
      </c>
      <c r="J61" s="110"/>
    </row>
    <row r="62" spans="2:10" ht="22.5">
      <c r="B62" s="14" t="s">
        <v>45</v>
      </c>
      <c r="C62" s="34" t="s">
        <v>147</v>
      </c>
      <c r="D62" s="41" t="s">
        <v>43</v>
      </c>
      <c r="E62" s="61">
        <v>518.7</v>
      </c>
      <c r="F62" s="73">
        <v>4</v>
      </c>
      <c r="G62" s="23">
        <v>2</v>
      </c>
      <c r="H62" s="63">
        <f t="shared" si="4"/>
        <v>4149.6</v>
      </c>
      <c r="I62" s="64">
        <f t="shared" si="5"/>
        <v>0.021879096794440254</v>
      </c>
      <c r="J62" s="110" t="s">
        <v>163</v>
      </c>
    </row>
    <row r="63" spans="2:10" ht="16.5" customHeight="1">
      <c r="B63" s="14" t="s">
        <v>39</v>
      </c>
      <c r="C63" s="33" t="s">
        <v>153</v>
      </c>
      <c r="D63" s="14" t="s">
        <v>40</v>
      </c>
      <c r="E63" s="61">
        <v>173.06</v>
      </c>
      <c r="F63" s="73">
        <v>1</v>
      </c>
      <c r="G63" s="9">
        <v>80</v>
      </c>
      <c r="H63" s="63">
        <f t="shared" si="4"/>
        <v>13844.8</v>
      </c>
      <c r="I63" s="64">
        <f t="shared" si="5"/>
        <v>0.07299781166851417</v>
      </c>
      <c r="J63" s="110" t="s">
        <v>164</v>
      </c>
    </row>
    <row r="64" spans="2:10" ht="12.75">
      <c r="B64" s="14" t="s">
        <v>41</v>
      </c>
      <c r="C64" s="33" t="s">
        <v>42</v>
      </c>
      <c r="D64" s="14" t="s">
        <v>106</v>
      </c>
      <c r="E64" s="74">
        <v>214.621162</v>
      </c>
      <c r="F64" s="23">
        <v>1</v>
      </c>
      <c r="G64" s="23">
        <v>40</v>
      </c>
      <c r="H64" s="63">
        <f t="shared" si="4"/>
        <v>8584.84648</v>
      </c>
      <c r="I64" s="64">
        <f t="shared" si="5"/>
        <v>0.04526428742561445</v>
      </c>
      <c r="J64" s="110" t="s">
        <v>164</v>
      </c>
    </row>
    <row r="65" spans="2:10" ht="22.5">
      <c r="B65" s="14" t="s">
        <v>34</v>
      </c>
      <c r="C65" s="34" t="s">
        <v>48</v>
      </c>
      <c r="D65" s="14" t="s">
        <v>37</v>
      </c>
      <c r="E65" s="61">
        <v>43.23</v>
      </c>
      <c r="F65" s="23">
        <v>12</v>
      </c>
      <c r="G65" s="3">
        <v>153</v>
      </c>
      <c r="H65" s="63">
        <f t="shared" si="4"/>
        <v>79370.28</v>
      </c>
      <c r="I65" s="64">
        <f t="shared" si="5"/>
        <v>0.41848612847547356</v>
      </c>
      <c r="J65" s="110" t="s">
        <v>173</v>
      </c>
    </row>
    <row r="66" spans="2:10" ht="12.75">
      <c r="B66" s="59" t="s">
        <v>142</v>
      </c>
      <c r="C66" s="5" t="s">
        <v>85</v>
      </c>
      <c r="D66" s="15" t="s">
        <v>27</v>
      </c>
      <c r="E66" s="61">
        <v>38.5</v>
      </c>
      <c r="F66" s="3">
        <v>1</v>
      </c>
      <c r="G66" s="3">
        <f>G64</f>
        <v>40</v>
      </c>
      <c r="H66" s="63">
        <f t="shared" si="4"/>
        <v>1540</v>
      </c>
      <c r="I66" s="64">
        <f t="shared" si="5"/>
        <v>0.00811977276446838</v>
      </c>
      <c r="J66" s="110" t="s">
        <v>164</v>
      </c>
    </row>
    <row r="67" spans="2:10" ht="12.75">
      <c r="B67" s="59"/>
      <c r="C67" s="47" t="s">
        <v>180</v>
      </c>
      <c r="D67" s="15"/>
      <c r="E67" s="61"/>
      <c r="F67" s="3"/>
      <c r="G67" s="3"/>
      <c r="H67" s="63"/>
      <c r="I67" s="64"/>
      <c r="J67" s="110"/>
    </row>
    <row r="68" spans="2:10" ht="12.75">
      <c r="B68" s="41" t="s">
        <v>116</v>
      </c>
      <c r="C68" s="8" t="s">
        <v>117</v>
      </c>
      <c r="D68" s="16" t="s">
        <v>71</v>
      </c>
      <c r="E68" s="61">
        <v>1369.62</v>
      </c>
      <c r="F68" s="3">
        <v>1</v>
      </c>
      <c r="G68" s="3">
        <v>2</v>
      </c>
      <c r="H68" s="63">
        <f>E68*F68*G68</f>
        <v>2739.24</v>
      </c>
      <c r="I68" s="64">
        <f>H68/$G$120/12</f>
        <v>0.014442861264508028</v>
      </c>
      <c r="J68" s="111" t="s">
        <v>169</v>
      </c>
    </row>
    <row r="69" spans="2:10" ht="12.75">
      <c r="B69" s="14" t="s">
        <v>72</v>
      </c>
      <c r="C69" s="33" t="s">
        <v>137</v>
      </c>
      <c r="D69" s="14" t="s">
        <v>106</v>
      </c>
      <c r="E69" s="61">
        <v>943.54</v>
      </c>
      <c r="F69" s="39">
        <v>1</v>
      </c>
      <c r="G69" s="76">
        <v>4</v>
      </c>
      <c r="H69" s="63">
        <f>E69*F69*G69</f>
        <v>3774.16</v>
      </c>
      <c r="I69" s="64">
        <f>H69/$G$120/12</f>
        <v>0.019899559465419468</v>
      </c>
      <c r="J69" s="111" t="s">
        <v>169</v>
      </c>
    </row>
    <row r="70" spans="2:10" ht="12.75">
      <c r="B70" s="75" t="s">
        <v>178</v>
      </c>
      <c r="C70" s="33" t="s">
        <v>177</v>
      </c>
      <c r="D70" s="14" t="s">
        <v>106</v>
      </c>
      <c r="E70" s="61">
        <v>973.54</v>
      </c>
      <c r="F70" s="39">
        <v>1</v>
      </c>
      <c r="G70" s="76">
        <v>7</v>
      </c>
      <c r="H70" s="63">
        <f>E70*F70*G70</f>
        <v>6814.78</v>
      </c>
      <c r="I70" s="64">
        <f>H70/$G$120/12</f>
        <v>0.035931470805093395</v>
      </c>
      <c r="J70" s="111" t="s">
        <v>169</v>
      </c>
    </row>
    <row r="71" spans="2:10" ht="12.75" hidden="1">
      <c r="B71" s="43"/>
      <c r="C71" s="42" t="s">
        <v>78</v>
      </c>
      <c r="D71" s="43"/>
      <c r="E71" s="77"/>
      <c r="F71" s="78"/>
      <c r="G71" s="78"/>
      <c r="H71" s="77">
        <f>SUM(H58:H70)</f>
        <v>162185.34647999998</v>
      </c>
      <c r="I71" s="79"/>
      <c r="J71" s="114"/>
    </row>
    <row r="72" spans="2:10" ht="18" customHeight="1">
      <c r="B72" s="173" t="s">
        <v>192</v>
      </c>
      <c r="C72" s="174"/>
      <c r="D72" s="174"/>
      <c r="E72" s="174"/>
      <c r="F72" s="174"/>
      <c r="G72" s="175"/>
      <c r="H72" s="185">
        <f>H73+H94+H105</f>
        <v>2566841.0250923997</v>
      </c>
      <c r="I72" s="119"/>
      <c r="J72" s="119"/>
    </row>
    <row r="73" spans="2:10" ht="12.75" customHeight="1">
      <c r="B73" s="176" t="s">
        <v>193</v>
      </c>
      <c r="C73" s="177"/>
      <c r="D73" s="120"/>
      <c r="E73" s="69"/>
      <c r="F73" s="70"/>
      <c r="G73" s="70"/>
      <c r="H73" s="118">
        <f>H93</f>
        <v>805958.3536999999</v>
      </c>
      <c r="I73" s="70"/>
      <c r="J73" s="37"/>
    </row>
    <row r="74" spans="2:10" ht="22.5">
      <c r="B74" s="86" t="s">
        <v>14</v>
      </c>
      <c r="C74" s="33" t="s">
        <v>132</v>
      </c>
      <c r="D74" s="14" t="s">
        <v>123</v>
      </c>
      <c r="E74" s="61">
        <v>0.51</v>
      </c>
      <c r="F74" s="23">
        <v>250</v>
      </c>
      <c r="G74" s="23">
        <v>31</v>
      </c>
      <c r="H74" s="63">
        <f aca="true" t="shared" si="6" ref="H74:H84">E74*F74*G74</f>
        <v>3952.5</v>
      </c>
      <c r="I74" s="64">
        <f aca="true" t="shared" si="7" ref="I74:I84">H74/$G$120/12</f>
        <v>0.020839871332182642</v>
      </c>
      <c r="J74" s="111" t="s">
        <v>160</v>
      </c>
    </row>
    <row r="75" spans="2:10" ht="12.75">
      <c r="B75" s="86" t="s">
        <v>15</v>
      </c>
      <c r="C75" s="33" t="s">
        <v>133</v>
      </c>
      <c r="D75" s="14" t="s">
        <v>123</v>
      </c>
      <c r="E75" s="61">
        <v>5.42</v>
      </c>
      <c r="F75" s="23">
        <v>156</v>
      </c>
      <c r="G75" s="23">
        <v>31</v>
      </c>
      <c r="H75" s="63">
        <f t="shared" si="6"/>
        <v>26211.12</v>
      </c>
      <c r="I75" s="64">
        <f t="shared" si="7"/>
        <v>0.13820021967676133</v>
      </c>
      <c r="J75" s="110" t="s">
        <v>167</v>
      </c>
    </row>
    <row r="76" spans="2:10" ht="22.5">
      <c r="B76" s="87" t="s">
        <v>16</v>
      </c>
      <c r="C76" s="1" t="s">
        <v>124</v>
      </c>
      <c r="D76" s="14" t="s">
        <v>123</v>
      </c>
      <c r="E76" s="61">
        <v>2.34</v>
      </c>
      <c r="F76" s="23">
        <v>250</v>
      </c>
      <c r="G76" s="6">
        <v>91.72</v>
      </c>
      <c r="H76" s="63">
        <f t="shared" si="6"/>
        <v>53656.2</v>
      </c>
      <c r="I76" s="64">
        <f t="shared" si="7"/>
        <v>0.28290659182134303</v>
      </c>
      <c r="J76" s="111" t="s">
        <v>160</v>
      </c>
    </row>
    <row r="77" spans="2:10" ht="22.5">
      <c r="B77" s="87" t="s">
        <v>20</v>
      </c>
      <c r="C77" s="1" t="s">
        <v>125</v>
      </c>
      <c r="D77" s="14" t="s">
        <v>123</v>
      </c>
      <c r="E77" s="61">
        <v>3.25</v>
      </c>
      <c r="F77" s="23">
        <v>250</v>
      </c>
      <c r="G77" s="6">
        <v>91.72</v>
      </c>
      <c r="H77" s="63">
        <f t="shared" si="6"/>
        <v>74522.5</v>
      </c>
      <c r="I77" s="64">
        <f t="shared" si="7"/>
        <v>0.3929258219740876</v>
      </c>
      <c r="J77" s="111" t="s">
        <v>160</v>
      </c>
    </row>
    <row r="78" spans="2:10" ht="22.5">
      <c r="B78" s="86" t="s">
        <v>16</v>
      </c>
      <c r="C78" s="4" t="s">
        <v>158</v>
      </c>
      <c r="D78" s="14" t="s">
        <v>123</v>
      </c>
      <c r="E78" s="61">
        <v>2.34</v>
      </c>
      <c r="F78" s="23">
        <v>12</v>
      </c>
      <c r="G78" s="23">
        <f>425.57+71.06</f>
        <v>496.63</v>
      </c>
      <c r="H78" s="63">
        <f t="shared" si="6"/>
        <v>13945.3704</v>
      </c>
      <c r="I78" s="64">
        <f t="shared" si="7"/>
        <v>0.07352807711970359</v>
      </c>
      <c r="J78" s="110" t="s">
        <v>179</v>
      </c>
    </row>
    <row r="79" spans="2:10" ht="19.5">
      <c r="B79" s="86" t="s">
        <v>16</v>
      </c>
      <c r="C79" s="33" t="s">
        <v>126</v>
      </c>
      <c r="D79" s="14" t="s">
        <v>123</v>
      </c>
      <c r="E79" s="61">
        <v>2.34</v>
      </c>
      <c r="F79" s="23">
        <v>104</v>
      </c>
      <c r="G79" s="24">
        <v>1137.77</v>
      </c>
      <c r="H79" s="63">
        <f t="shared" si="6"/>
        <v>276887.7072</v>
      </c>
      <c r="I79" s="64">
        <f t="shared" si="7"/>
        <v>1.4599125089212048</v>
      </c>
      <c r="J79" s="110" t="s">
        <v>166</v>
      </c>
    </row>
    <row r="80" spans="2:10" ht="14.25" customHeight="1">
      <c r="B80" s="86" t="s">
        <v>17</v>
      </c>
      <c r="C80" s="33" t="s">
        <v>18</v>
      </c>
      <c r="D80" s="14" t="s">
        <v>123</v>
      </c>
      <c r="E80" s="61">
        <v>4</v>
      </c>
      <c r="F80" s="23">
        <v>250</v>
      </c>
      <c r="G80" s="23">
        <v>15</v>
      </c>
      <c r="H80" s="63">
        <f t="shared" si="6"/>
        <v>15000</v>
      </c>
      <c r="I80" s="64">
        <f t="shared" si="7"/>
        <v>0.0790886957578089</v>
      </c>
      <c r="J80" s="111" t="s">
        <v>160</v>
      </c>
    </row>
    <row r="81" spans="2:10" ht="24" customHeight="1">
      <c r="B81" s="86" t="s">
        <v>17</v>
      </c>
      <c r="C81" s="33" t="s">
        <v>19</v>
      </c>
      <c r="D81" s="14" t="s">
        <v>123</v>
      </c>
      <c r="E81" s="61">
        <v>4.39</v>
      </c>
      <c r="F81" s="23">
        <v>104</v>
      </c>
      <c r="G81" s="23">
        <v>75</v>
      </c>
      <c r="H81" s="63">
        <f t="shared" si="6"/>
        <v>34241.99999999999</v>
      </c>
      <c r="I81" s="64">
        <f t="shared" si="7"/>
        <v>0.1805436746759261</v>
      </c>
      <c r="J81" s="110" t="s">
        <v>166</v>
      </c>
    </row>
    <row r="82" spans="2:10" ht="12.75">
      <c r="B82" s="86" t="s">
        <v>17</v>
      </c>
      <c r="C82" s="33" t="s">
        <v>134</v>
      </c>
      <c r="D82" s="14" t="s">
        <v>135</v>
      </c>
      <c r="E82" s="61">
        <v>4.23</v>
      </c>
      <c r="F82" s="23">
        <v>52</v>
      </c>
      <c r="G82" s="23">
        <v>160</v>
      </c>
      <c r="H82" s="63">
        <f t="shared" si="6"/>
        <v>35193.600000000006</v>
      </c>
      <c r="I82" s="64">
        <f t="shared" si="7"/>
        <v>0.18556106153480156</v>
      </c>
      <c r="J82" s="110" t="s">
        <v>140</v>
      </c>
    </row>
    <row r="83" spans="2:10" ht="19.5">
      <c r="B83" s="86" t="s">
        <v>20</v>
      </c>
      <c r="C83" s="33" t="s">
        <v>159</v>
      </c>
      <c r="D83" s="14" t="s">
        <v>123</v>
      </c>
      <c r="E83" s="61">
        <v>3.25</v>
      </c>
      <c r="F83" s="23">
        <v>12</v>
      </c>
      <c r="G83" s="23">
        <f>425.57+71.06</f>
        <v>496.63</v>
      </c>
      <c r="H83" s="63">
        <f t="shared" si="6"/>
        <v>19368.57</v>
      </c>
      <c r="I83" s="64">
        <f t="shared" si="7"/>
        <v>0.10212232933292165</v>
      </c>
      <c r="J83" s="110" t="s">
        <v>165</v>
      </c>
    </row>
    <row r="84" spans="2:10" ht="19.5">
      <c r="B84" s="86" t="s">
        <v>20</v>
      </c>
      <c r="C84" s="33" t="s">
        <v>127</v>
      </c>
      <c r="D84" s="14" t="s">
        <v>123</v>
      </c>
      <c r="E84" s="61">
        <v>3.25</v>
      </c>
      <c r="F84" s="23">
        <v>52</v>
      </c>
      <c r="G84" s="23">
        <v>1137.77</v>
      </c>
      <c r="H84" s="63">
        <f t="shared" si="6"/>
        <v>192283.13</v>
      </c>
      <c r="I84" s="64">
        <f t="shared" si="7"/>
        <v>1.0138281311952813</v>
      </c>
      <c r="J84" s="110" t="s">
        <v>140</v>
      </c>
    </row>
    <row r="85" spans="2:10" ht="12.75">
      <c r="B85" s="86" t="s">
        <v>4</v>
      </c>
      <c r="C85" s="44" t="s">
        <v>25</v>
      </c>
      <c r="D85" s="40"/>
      <c r="E85" s="61"/>
      <c r="F85" s="23"/>
      <c r="G85" s="23"/>
      <c r="H85" s="63"/>
      <c r="I85" s="64"/>
      <c r="J85" s="110"/>
    </row>
    <row r="86" spans="2:10" ht="12.75">
      <c r="B86" s="86"/>
      <c r="C86" s="33" t="s">
        <v>26</v>
      </c>
      <c r="D86" s="14" t="s">
        <v>123</v>
      </c>
      <c r="E86" s="61">
        <v>4.74</v>
      </c>
      <c r="F86" s="23">
        <v>6</v>
      </c>
      <c r="G86" s="23">
        <v>227</v>
      </c>
      <c r="H86" s="63">
        <f aca="true" t="shared" si="8" ref="H86:H92">E86*F86*G86</f>
        <v>6455.88</v>
      </c>
      <c r="I86" s="64">
        <f aca="true" t="shared" si="9" ref="I86:I92">H86/$G$120/12</f>
        <v>0.03403914194459489</v>
      </c>
      <c r="J86" s="110" t="s">
        <v>168</v>
      </c>
    </row>
    <row r="87" spans="2:10" ht="12.75">
      <c r="B87" s="86"/>
      <c r="C87" s="33" t="s">
        <v>128</v>
      </c>
      <c r="D87" s="14" t="s">
        <v>123</v>
      </c>
      <c r="E87" s="61">
        <v>3.96</v>
      </c>
      <c r="F87" s="23">
        <v>6</v>
      </c>
      <c r="G87" s="23">
        <v>200</v>
      </c>
      <c r="H87" s="63">
        <f t="shared" si="8"/>
        <v>4752</v>
      </c>
      <c r="I87" s="64">
        <f t="shared" si="9"/>
        <v>0.02505529881607386</v>
      </c>
      <c r="J87" s="110" t="s">
        <v>168</v>
      </c>
    </row>
    <row r="88" spans="2:10" ht="12.75">
      <c r="B88" s="86"/>
      <c r="C88" s="33" t="s">
        <v>129</v>
      </c>
      <c r="D88" s="14" t="s">
        <v>123</v>
      </c>
      <c r="E88" s="61">
        <v>2.99</v>
      </c>
      <c r="F88" s="23">
        <v>6</v>
      </c>
      <c r="G88" s="23">
        <v>87</v>
      </c>
      <c r="H88" s="63">
        <f t="shared" si="8"/>
        <v>1560.7800000000002</v>
      </c>
      <c r="I88" s="64">
        <f t="shared" si="9"/>
        <v>0.008229336970991532</v>
      </c>
      <c r="J88" s="110" t="s">
        <v>168</v>
      </c>
    </row>
    <row r="89" spans="2:10" ht="19.5">
      <c r="B89" s="87" t="s">
        <v>23</v>
      </c>
      <c r="C89" s="1" t="s">
        <v>24</v>
      </c>
      <c r="D89" s="14" t="s">
        <v>130</v>
      </c>
      <c r="E89" s="61">
        <v>12.77</v>
      </c>
      <c r="F89" s="23">
        <v>6</v>
      </c>
      <c r="G89" s="23">
        <v>60</v>
      </c>
      <c r="H89" s="63">
        <f t="shared" si="8"/>
        <v>4597.200000000001</v>
      </c>
      <c r="I89" s="64">
        <f t="shared" si="9"/>
        <v>0.024239103475853275</v>
      </c>
      <c r="J89" s="110" t="s">
        <v>168</v>
      </c>
    </row>
    <row r="90" spans="2:10" ht="15.75" customHeight="1">
      <c r="B90" s="86" t="s">
        <v>21</v>
      </c>
      <c r="C90" s="33" t="s">
        <v>22</v>
      </c>
      <c r="D90" s="14" t="s">
        <v>131</v>
      </c>
      <c r="E90" s="61">
        <v>2.17</v>
      </c>
      <c r="F90" s="23">
        <v>1</v>
      </c>
      <c r="G90" s="163">
        <v>1137.77</v>
      </c>
      <c r="H90" s="63">
        <f t="shared" si="8"/>
        <v>2468.9609</v>
      </c>
      <c r="I90" s="64">
        <f t="shared" si="9"/>
        <v>0.013017793163868403</v>
      </c>
      <c r="J90" s="110" t="s">
        <v>164</v>
      </c>
    </row>
    <row r="91" spans="2:10" ht="15" customHeight="1">
      <c r="B91" s="87"/>
      <c r="C91" s="1" t="s">
        <v>202</v>
      </c>
      <c r="D91" s="40"/>
      <c r="E91" s="74">
        <v>18000</v>
      </c>
      <c r="F91" s="23">
        <v>2</v>
      </c>
      <c r="G91" s="23">
        <v>1</v>
      </c>
      <c r="H91" s="63">
        <f t="shared" si="8"/>
        <v>36000</v>
      </c>
      <c r="I91" s="64">
        <f t="shared" si="9"/>
        <v>0.18981286981874135</v>
      </c>
      <c r="J91" s="110" t="s">
        <v>203</v>
      </c>
    </row>
    <row r="92" spans="2:10" ht="12.75">
      <c r="B92" s="87"/>
      <c r="C92" s="4" t="s">
        <v>223</v>
      </c>
      <c r="D92" s="14" t="s">
        <v>110</v>
      </c>
      <c r="E92" s="61">
        <v>2.34</v>
      </c>
      <c r="F92" s="23">
        <v>2</v>
      </c>
      <c r="G92" s="24">
        <v>1038.64</v>
      </c>
      <c r="H92" s="63">
        <f t="shared" si="8"/>
        <v>4860.8352</v>
      </c>
      <c r="I92" s="64">
        <f t="shared" si="9"/>
        <v>0.02562914108410988</v>
      </c>
      <c r="J92" s="110" t="s">
        <v>162</v>
      </c>
    </row>
    <row r="93" spans="2:10" ht="12.75" hidden="1">
      <c r="B93" s="121"/>
      <c r="C93" s="57" t="s">
        <v>111</v>
      </c>
      <c r="D93" s="122"/>
      <c r="E93" s="123"/>
      <c r="F93" s="123"/>
      <c r="G93" s="123"/>
      <c r="H93" s="123">
        <f>SUM(H74:H92)</f>
        <v>805958.3536999999</v>
      </c>
      <c r="I93" s="124"/>
      <c r="J93" s="125"/>
    </row>
    <row r="94" spans="2:10" ht="15.75" customHeight="1">
      <c r="B94" s="178" t="s">
        <v>194</v>
      </c>
      <c r="C94" s="179"/>
      <c r="D94" s="135"/>
      <c r="E94" s="133"/>
      <c r="F94" s="134"/>
      <c r="G94" s="134"/>
      <c r="H94" s="136">
        <f>H104</f>
        <v>275702.6713924</v>
      </c>
      <c r="I94" s="134"/>
      <c r="J94" s="132"/>
    </row>
    <row r="95" spans="2:10" ht="15.75" customHeight="1">
      <c r="B95" s="86" t="s">
        <v>2</v>
      </c>
      <c r="C95" s="33" t="s">
        <v>112</v>
      </c>
      <c r="D95" s="14" t="s">
        <v>3</v>
      </c>
      <c r="E95" s="61">
        <v>0.37</v>
      </c>
      <c r="F95" s="23">
        <v>250</v>
      </c>
      <c r="G95" s="6">
        <v>2233</v>
      </c>
      <c r="H95" s="63">
        <f aca="true" t="shared" si="10" ref="H95:H100">E95*F95*G95</f>
        <v>206552.5</v>
      </c>
      <c r="I95" s="64">
        <f aca="true" t="shared" si="11" ref="I95:I100">H95/$G$120/12</f>
        <v>1.0890645220343214</v>
      </c>
      <c r="J95" s="111" t="s">
        <v>160</v>
      </c>
    </row>
    <row r="96" spans="2:10" ht="12.75">
      <c r="B96" s="86" t="s">
        <v>2</v>
      </c>
      <c r="C96" s="33" t="s">
        <v>143</v>
      </c>
      <c r="D96" s="14" t="s">
        <v>3</v>
      </c>
      <c r="E96" s="61">
        <v>0.37</v>
      </c>
      <c r="F96" s="23">
        <v>156</v>
      </c>
      <c r="G96" s="6">
        <v>30</v>
      </c>
      <c r="H96" s="63">
        <f t="shared" si="10"/>
        <v>1731.6</v>
      </c>
      <c r="I96" s="64">
        <f t="shared" si="11"/>
        <v>0.00912999903828146</v>
      </c>
      <c r="J96" s="110" t="s">
        <v>167</v>
      </c>
    </row>
    <row r="97" spans="2:10" ht="12.75">
      <c r="B97" s="86" t="s">
        <v>6</v>
      </c>
      <c r="C97" s="4" t="s">
        <v>113</v>
      </c>
      <c r="D97" s="14" t="s">
        <v>3</v>
      </c>
      <c r="E97" s="61">
        <v>2.630178936</v>
      </c>
      <c r="F97" s="9">
        <v>4</v>
      </c>
      <c r="G97" s="6">
        <v>1100</v>
      </c>
      <c r="H97" s="63">
        <f t="shared" si="10"/>
        <v>11572.7873184</v>
      </c>
      <c r="I97" s="64">
        <f t="shared" si="11"/>
        <v>0.06101844368631778</v>
      </c>
      <c r="J97" s="110" t="s">
        <v>222</v>
      </c>
    </row>
    <row r="98" spans="2:10" ht="19.5" customHeight="1">
      <c r="B98" s="86" t="s">
        <v>7</v>
      </c>
      <c r="C98" s="33" t="s">
        <v>76</v>
      </c>
      <c r="D98" s="14" t="s">
        <v>3</v>
      </c>
      <c r="E98" s="61">
        <v>2.5372413</v>
      </c>
      <c r="F98" s="23">
        <v>5</v>
      </c>
      <c r="G98" s="6">
        <v>1100</v>
      </c>
      <c r="H98" s="63">
        <f t="shared" si="10"/>
        <v>13954.82715</v>
      </c>
      <c r="I98" s="64">
        <f t="shared" si="11"/>
        <v>0.07357793858794409</v>
      </c>
      <c r="J98" s="110" t="s">
        <v>216</v>
      </c>
    </row>
    <row r="99" spans="2:10" ht="12.75">
      <c r="B99" s="86" t="s">
        <v>4</v>
      </c>
      <c r="C99" s="33" t="s">
        <v>5</v>
      </c>
      <c r="D99" s="14" t="s">
        <v>3</v>
      </c>
      <c r="E99" s="61">
        <v>3.8500308000000003</v>
      </c>
      <c r="F99" s="9">
        <v>12</v>
      </c>
      <c r="G99" s="23">
        <v>40</v>
      </c>
      <c r="H99" s="63">
        <f t="shared" si="10"/>
        <v>1848.014784</v>
      </c>
      <c r="I99" s="64">
        <f t="shared" si="11"/>
        <v>0.009743805267180595</v>
      </c>
      <c r="J99" s="110" t="s">
        <v>174</v>
      </c>
    </row>
    <row r="100" spans="2:10" ht="17.25" customHeight="1">
      <c r="B100" s="86" t="s">
        <v>8</v>
      </c>
      <c r="C100" s="33" t="s">
        <v>9</v>
      </c>
      <c r="D100" s="14" t="s">
        <v>10</v>
      </c>
      <c r="E100" s="61">
        <v>41.69296428</v>
      </c>
      <c r="F100" s="23">
        <v>250</v>
      </c>
      <c r="G100" s="6">
        <v>2</v>
      </c>
      <c r="H100" s="63">
        <f t="shared" si="10"/>
        <v>20846.48214</v>
      </c>
      <c r="I100" s="64">
        <f t="shared" si="11"/>
        <v>0.10991473890607047</v>
      </c>
      <c r="J100" s="111" t="s">
        <v>160</v>
      </c>
    </row>
    <row r="101" spans="2:10" ht="12.75" customHeight="1">
      <c r="B101" s="137"/>
      <c r="C101" s="138" t="s">
        <v>195</v>
      </c>
      <c r="D101" s="139"/>
      <c r="E101" s="142"/>
      <c r="F101" s="140"/>
      <c r="G101" s="141"/>
      <c r="H101" s="141"/>
      <c r="I101" s="141"/>
      <c r="J101" s="141"/>
    </row>
    <row r="102" spans="2:10" ht="12.75">
      <c r="B102" s="80" t="s">
        <v>11</v>
      </c>
      <c r="C102" s="34" t="s">
        <v>86</v>
      </c>
      <c r="D102" s="15" t="s">
        <v>135</v>
      </c>
      <c r="E102" s="61">
        <v>935.01</v>
      </c>
      <c r="F102" s="23">
        <v>1</v>
      </c>
      <c r="G102" s="23">
        <v>6</v>
      </c>
      <c r="H102" s="63">
        <f>E102*F102*G102</f>
        <v>5610.0599999999995</v>
      </c>
      <c r="I102" s="64">
        <f>H102/$G$120/12</f>
        <v>0.029579488568203555</v>
      </c>
      <c r="J102" s="110" t="s">
        <v>164</v>
      </c>
    </row>
    <row r="103" spans="2:10" ht="16.5" customHeight="1">
      <c r="B103" s="80" t="s">
        <v>12</v>
      </c>
      <c r="C103" s="34" t="s">
        <v>156</v>
      </c>
      <c r="D103" s="15" t="s">
        <v>135</v>
      </c>
      <c r="E103" s="61">
        <v>377.4</v>
      </c>
      <c r="F103" s="23">
        <v>6</v>
      </c>
      <c r="G103" s="23">
        <v>6</v>
      </c>
      <c r="H103" s="63">
        <f>E103*F103*G103</f>
        <v>13586.399999999998</v>
      </c>
      <c r="I103" s="64">
        <f>H103/$G$120/12</f>
        <v>0.07163537706959298</v>
      </c>
      <c r="J103" s="110" t="s">
        <v>168</v>
      </c>
    </row>
    <row r="104" spans="2:10" ht="16.5" customHeight="1" hidden="1">
      <c r="B104" s="126"/>
      <c r="C104" s="127" t="s">
        <v>13</v>
      </c>
      <c r="D104" s="128"/>
      <c r="E104" s="129"/>
      <c r="F104" s="129"/>
      <c r="G104" s="129"/>
      <c r="H104" s="129">
        <f>SUM(H95:H103)</f>
        <v>275702.6713924</v>
      </c>
      <c r="I104" s="130"/>
      <c r="J104" s="131"/>
    </row>
    <row r="105" spans="2:10" ht="16.5" customHeight="1">
      <c r="B105" s="168" t="s">
        <v>215</v>
      </c>
      <c r="C105" s="169"/>
      <c r="D105" s="152"/>
      <c r="E105" s="95"/>
      <c r="F105" s="96"/>
      <c r="G105" s="96"/>
      <c r="H105" s="117">
        <f>H118</f>
        <v>1485180</v>
      </c>
      <c r="I105" s="96"/>
      <c r="J105" s="115"/>
    </row>
    <row r="106" spans="2:10" ht="13.5" customHeight="1">
      <c r="B106" s="80" t="s">
        <v>142</v>
      </c>
      <c r="C106" s="5" t="s">
        <v>104</v>
      </c>
      <c r="D106" s="15" t="s">
        <v>105</v>
      </c>
      <c r="E106" s="74">
        <v>7820</v>
      </c>
      <c r="F106" s="11">
        <v>12</v>
      </c>
      <c r="G106" s="11">
        <v>1</v>
      </c>
      <c r="H106" s="63">
        <f aca="true" t="shared" si="12" ref="H106:H114">E106*F106*G106</f>
        <v>93840</v>
      </c>
      <c r="I106" s="64">
        <f aca="true" t="shared" si="13" ref="I106:I117">H106/$G$120/12</f>
        <v>0.49477888066085246</v>
      </c>
      <c r="J106" s="110" t="s">
        <v>173</v>
      </c>
    </row>
    <row r="107" spans="2:10" ht="13.5" customHeight="1">
      <c r="B107" s="80"/>
      <c r="C107" s="5" t="s">
        <v>87</v>
      </c>
      <c r="D107" s="15" t="s">
        <v>88</v>
      </c>
      <c r="E107" s="74">
        <v>4025</v>
      </c>
      <c r="F107" s="11">
        <v>12</v>
      </c>
      <c r="G107" s="11">
        <v>1</v>
      </c>
      <c r="H107" s="63">
        <f t="shared" si="12"/>
        <v>48300</v>
      </c>
      <c r="I107" s="64">
        <f t="shared" si="13"/>
        <v>0.2546656003401447</v>
      </c>
      <c r="J107" s="110" t="s">
        <v>173</v>
      </c>
    </row>
    <row r="108" spans="2:10" ht="13.5" customHeight="1">
      <c r="B108" s="80"/>
      <c r="C108" s="5" t="s">
        <v>107</v>
      </c>
      <c r="D108" s="15" t="s">
        <v>108</v>
      </c>
      <c r="E108" s="74">
        <v>6785</v>
      </c>
      <c r="F108" s="11">
        <v>1</v>
      </c>
      <c r="G108" s="11">
        <v>4</v>
      </c>
      <c r="H108" s="63">
        <f t="shared" si="12"/>
        <v>27140</v>
      </c>
      <c r="I108" s="64">
        <f t="shared" si="13"/>
        <v>0.14309781352446224</v>
      </c>
      <c r="J108" s="110" t="s">
        <v>164</v>
      </c>
    </row>
    <row r="109" spans="2:10" ht="20.25" customHeight="1">
      <c r="B109" s="80"/>
      <c r="C109" s="5" t="s">
        <v>220</v>
      </c>
      <c r="D109" s="15" t="s">
        <v>221</v>
      </c>
      <c r="E109" s="74">
        <v>8000</v>
      </c>
      <c r="F109" s="11">
        <v>1</v>
      </c>
      <c r="G109" s="11">
        <v>1</v>
      </c>
      <c r="H109" s="63">
        <f t="shared" si="12"/>
        <v>8000</v>
      </c>
      <c r="I109" s="64">
        <f t="shared" si="13"/>
        <v>0.042180637737498076</v>
      </c>
      <c r="J109" s="110" t="s">
        <v>164</v>
      </c>
    </row>
    <row r="110" spans="2:10" ht="13.5" customHeight="1">
      <c r="B110" s="80"/>
      <c r="C110" s="81" t="s">
        <v>204</v>
      </c>
      <c r="D110" s="15" t="s">
        <v>218</v>
      </c>
      <c r="E110" s="74">
        <v>6900</v>
      </c>
      <c r="F110" s="11">
        <v>12</v>
      </c>
      <c r="G110" s="82">
        <v>1</v>
      </c>
      <c r="H110" s="63">
        <f t="shared" si="12"/>
        <v>82800</v>
      </c>
      <c r="I110" s="64">
        <f t="shared" si="13"/>
        <v>0.43656960058310507</v>
      </c>
      <c r="J110" s="110" t="s">
        <v>176</v>
      </c>
    </row>
    <row r="111" spans="2:10" ht="13.5" customHeight="1">
      <c r="B111" s="83"/>
      <c r="C111" s="7" t="s">
        <v>139</v>
      </c>
      <c r="D111" s="15" t="s">
        <v>191</v>
      </c>
      <c r="E111" s="74">
        <v>7475</v>
      </c>
      <c r="F111" s="11">
        <v>12</v>
      </c>
      <c r="G111" s="84">
        <v>1</v>
      </c>
      <c r="H111" s="63">
        <f t="shared" si="12"/>
        <v>89700</v>
      </c>
      <c r="I111" s="64">
        <f t="shared" si="13"/>
        <v>0.4729504006316972</v>
      </c>
      <c r="J111" s="110" t="s">
        <v>173</v>
      </c>
    </row>
    <row r="112" spans="2:10" ht="13.5" customHeight="1">
      <c r="B112" s="83"/>
      <c r="C112" s="7" t="s">
        <v>138</v>
      </c>
      <c r="D112" s="15" t="s">
        <v>191</v>
      </c>
      <c r="E112" s="74">
        <v>3450</v>
      </c>
      <c r="F112" s="11">
        <v>12</v>
      </c>
      <c r="G112" s="13">
        <v>1</v>
      </c>
      <c r="H112" s="63">
        <f t="shared" si="12"/>
        <v>41400</v>
      </c>
      <c r="I112" s="64">
        <f t="shared" si="13"/>
        <v>0.21828480029155253</v>
      </c>
      <c r="J112" s="110" t="s">
        <v>173</v>
      </c>
    </row>
    <row r="113" spans="2:10" ht="13.5" customHeight="1">
      <c r="B113" s="85"/>
      <c r="C113" s="5" t="s">
        <v>141</v>
      </c>
      <c r="D113" s="15" t="s">
        <v>191</v>
      </c>
      <c r="E113" s="74">
        <v>20000</v>
      </c>
      <c r="F113" s="11">
        <v>12</v>
      </c>
      <c r="G113" s="84">
        <v>1</v>
      </c>
      <c r="H113" s="63">
        <f t="shared" si="12"/>
        <v>240000</v>
      </c>
      <c r="I113" s="64">
        <f t="shared" si="13"/>
        <v>1.2654191321249424</v>
      </c>
      <c r="J113" s="110" t="s">
        <v>173</v>
      </c>
    </row>
    <row r="114" spans="2:10" ht="13.5" customHeight="1">
      <c r="B114" s="85"/>
      <c r="C114" s="5" t="s">
        <v>149</v>
      </c>
      <c r="D114" s="15" t="s">
        <v>191</v>
      </c>
      <c r="E114" s="74">
        <v>23000</v>
      </c>
      <c r="F114" s="11">
        <v>4</v>
      </c>
      <c r="G114" s="84">
        <v>1</v>
      </c>
      <c r="H114" s="63">
        <f t="shared" si="12"/>
        <v>92000</v>
      </c>
      <c r="I114" s="64">
        <f t="shared" si="13"/>
        <v>0.48507733398122793</v>
      </c>
      <c r="J114" s="110" t="s">
        <v>163</v>
      </c>
    </row>
    <row r="115" spans="2:10" ht="13.5" customHeight="1">
      <c r="B115" s="85"/>
      <c r="C115" s="5" t="s">
        <v>196</v>
      </c>
      <c r="D115" s="153" t="s">
        <v>80</v>
      </c>
      <c r="E115" s="186">
        <v>6000</v>
      </c>
      <c r="F115" s="154">
        <v>12</v>
      </c>
      <c r="G115" s="154">
        <v>1</v>
      </c>
      <c r="H115" s="156">
        <f>E115*F115*G115</f>
        <v>72000</v>
      </c>
      <c r="I115" s="155">
        <f t="shared" si="13"/>
        <v>0.3796257396374827</v>
      </c>
      <c r="J115" s="110" t="s">
        <v>173</v>
      </c>
    </row>
    <row r="116" spans="2:10" ht="13.5" customHeight="1">
      <c r="B116" s="85"/>
      <c r="C116" s="5" t="s">
        <v>205</v>
      </c>
      <c r="D116" s="153" t="s">
        <v>80</v>
      </c>
      <c r="E116" s="74">
        <v>16000</v>
      </c>
      <c r="F116" s="11">
        <v>12</v>
      </c>
      <c r="G116" s="84">
        <v>1</v>
      </c>
      <c r="H116" s="63">
        <f>E116*F116*G116</f>
        <v>192000</v>
      </c>
      <c r="I116" s="64">
        <f t="shared" si="13"/>
        <v>1.0123353056999538</v>
      </c>
      <c r="J116" s="110" t="s">
        <v>173</v>
      </c>
    </row>
    <row r="117" spans="2:10" ht="25.5" customHeight="1">
      <c r="B117" s="85"/>
      <c r="C117" s="5" t="s">
        <v>206</v>
      </c>
      <c r="D117" s="153" t="s">
        <v>80</v>
      </c>
      <c r="E117" s="74">
        <v>41500</v>
      </c>
      <c r="F117" s="11">
        <v>12</v>
      </c>
      <c r="G117" s="84">
        <v>1</v>
      </c>
      <c r="H117" s="63">
        <f>E117*F117*G117</f>
        <v>498000</v>
      </c>
      <c r="I117" s="64">
        <f t="shared" si="13"/>
        <v>2.6257446991592555</v>
      </c>
      <c r="J117" s="110" t="s">
        <v>173</v>
      </c>
    </row>
    <row r="118" spans="2:10" ht="19.5" customHeight="1" hidden="1">
      <c r="B118" s="104"/>
      <c r="C118" s="116" t="s">
        <v>109</v>
      </c>
      <c r="D118" s="100"/>
      <c r="E118" s="95"/>
      <c r="F118" s="96"/>
      <c r="G118" s="96"/>
      <c r="H118" s="117">
        <f>SUM(H106:H117)</f>
        <v>1485180</v>
      </c>
      <c r="I118" s="98"/>
      <c r="J118" s="112"/>
    </row>
    <row r="119" spans="2:10" ht="17.25" customHeight="1">
      <c r="B119" s="143"/>
      <c r="C119" s="149" t="s">
        <v>197</v>
      </c>
      <c r="D119" s="144"/>
      <c r="E119" s="145"/>
      <c r="F119" s="146"/>
      <c r="G119" s="146"/>
      <c r="H119" s="147">
        <f>H12+H25+H72</f>
        <v>3034884.5394509532</v>
      </c>
      <c r="I119" s="150">
        <f>SUM(I13:I117)</f>
        <v>16.001670666714297</v>
      </c>
      <c r="J119" s="148"/>
    </row>
    <row r="120" spans="2:10" ht="18" customHeight="1">
      <c r="B120" s="88"/>
      <c r="C120" s="89" t="s">
        <v>73</v>
      </c>
      <c r="D120" s="90"/>
      <c r="E120" s="91"/>
      <c r="F120" s="11">
        <v>12</v>
      </c>
      <c r="G120" s="12">
        <v>15805.04</v>
      </c>
      <c r="H120" s="92">
        <f>H119/F120/G120</f>
        <v>16.001670666714293</v>
      </c>
      <c r="I120" s="58"/>
      <c r="J120" s="110"/>
    </row>
    <row r="121" spans="2:8" ht="20.25" customHeight="1">
      <c r="B121" s="18"/>
      <c r="C121" s="45"/>
      <c r="D121" s="46"/>
      <c r="E121" s="26"/>
      <c r="F121" s="27"/>
      <c r="G121" s="28"/>
      <c r="H121" s="29"/>
    </row>
    <row r="122" ht="12.75">
      <c r="D122" s="32"/>
    </row>
  </sheetData>
  <sheetProtection/>
  <mergeCells count="10">
    <mergeCell ref="B94:C94"/>
    <mergeCell ref="B25:D25"/>
    <mergeCell ref="B8:I8"/>
    <mergeCell ref="B9:I9"/>
    <mergeCell ref="B6:I6"/>
    <mergeCell ref="B7:I7"/>
    <mergeCell ref="B105:C105"/>
    <mergeCell ref="B12:D12"/>
    <mergeCell ref="B72:G72"/>
    <mergeCell ref="B73:C73"/>
  </mergeCells>
  <printOptions/>
  <pageMargins left="0.11811023622047245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MihaylovaE</cp:lastModifiedBy>
  <cp:lastPrinted>2015-04-21T09:04:21Z</cp:lastPrinted>
  <dcterms:created xsi:type="dcterms:W3CDTF">2011-02-25T06:27:00Z</dcterms:created>
  <dcterms:modified xsi:type="dcterms:W3CDTF">2019-06-21T11:44:51Z</dcterms:modified>
  <cp:category/>
  <cp:version/>
  <cp:contentType/>
  <cp:contentStatus/>
</cp:coreProperties>
</file>