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4955" windowHeight="8010" tabRatio="819" activeTab="0"/>
  </bookViews>
  <sheets>
    <sheet name="План 2022 с исправ" sheetId="1" r:id="rId1"/>
  </sheets>
  <definedNames/>
  <calcPr fullCalcOnLoad="1"/>
</workbook>
</file>

<file path=xl/sharedStrings.xml><?xml version="1.0" encoding="utf-8"?>
<sst xmlns="http://schemas.openxmlformats.org/spreadsheetml/2006/main" count="248" uniqueCount="183">
  <si>
    <t>Обоснование ,                              № нормы</t>
  </si>
  <si>
    <t>1 кв м</t>
  </si>
  <si>
    <t>Помывка атракционов  на детской площадке</t>
  </si>
  <si>
    <t>2.2.1.4 табл 2</t>
  </si>
  <si>
    <t>Шт.</t>
  </si>
  <si>
    <t>Мытье пола кабины лифта</t>
  </si>
  <si>
    <t>Влажная протирка стен, дверей, плафонов и потолков кабины лифта</t>
  </si>
  <si>
    <t>Обметание пыли с потолков</t>
  </si>
  <si>
    <t>1шт</t>
  </si>
  <si>
    <t>1 стояк</t>
  </si>
  <si>
    <t>1 кран</t>
  </si>
  <si>
    <t>1000 кв. м. осматр пом</t>
  </si>
  <si>
    <t>Контрольные снятия и запись показаний счетчика воды в квартирах и офисах</t>
  </si>
  <si>
    <t>1 счетчик</t>
  </si>
  <si>
    <t>1уст</t>
  </si>
  <si>
    <t>Осмотр линий электросетей, арматуры и электрооборудования в межквартирных коридорах и холлах</t>
  </si>
  <si>
    <t xml:space="preserve">Снятие и запись показаний счетчика электроэнергии  в квартирах и МОП </t>
  </si>
  <si>
    <t>Первое рабочее испытание под давлением</t>
  </si>
  <si>
    <t>Рабочая проверка системы в целом</t>
  </si>
  <si>
    <t>Слив и наполнение системы отопления</t>
  </si>
  <si>
    <t>1 шт</t>
  </si>
  <si>
    <t>Смена кранов Ф 15</t>
  </si>
  <si>
    <t>1кран</t>
  </si>
  <si>
    <t>Смена кранов Ф 20</t>
  </si>
  <si>
    <t>Смена кранов Ф 25</t>
  </si>
  <si>
    <t xml:space="preserve">Замена автоматического воздухоотводчика </t>
  </si>
  <si>
    <t>100 м трубопровода</t>
  </si>
  <si>
    <t>1свет</t>
  </si>
  <si>
    <t>ТЕРр, 67-14-1</t>
  </si>
  <si>
    <t>ВСЕГО ЗАТРАТ на 1 м2</t>
  </si>
  <si>
    <t>Регулировка дверных доводчиков</t>
  </si>
  <si>
    <t xml:space="preserve">Посыпка пешеходных дорожек песком во время гололеда         </t>
  </si>
  <si>
    <t>Чистка  фильтров</t>
  </si>
  <si>
    <t>руб</t>
  </si>
  <si>
    <t>Посадка однолетних  цветов в вазоны</t>
  </si>
  <si>
    <t>Возмещение затрат на эксплуатацию общей ВНС</t>
  </si>
  <si>
    <t>1 уст</t>
  </si>
  <si>
    <t>1000 м2  расчетной площади</t>
  </si>
  <si>
    <t xml:space="preserve">Осмотр водопровода, канализации и горячего водоснабжения в  подвальных помещениях </t>
  </si>
  <si>
    <t>Техническое обслуживание ИТП</t>
  </si>
  <si>
    <t>1 узел</t>
  </si>
  <si>
    <t>1 шт.</t>
  </si>
  <si>
    <t>Освидетельствование и электроизмерение лифтов</t>
  </si>
  <si>
    <t>кол лифтов</t>
  </si>
  <si>
    <t xml:space="preserve">Сдвигание свежевыпавшего снега с пешеходных дорожек </t>
  </si>
  <si>
    <t>Смена дверных замков</t>
  </si>
  <si>
    <t>1000 м2 кровли</t>
  </si>
  <si>
    <t>1 м2 кровли</t>
  </si>
  <si>
    <t>1  м2</t>
  </si>
  <si>
    <t>Мытье 1-го этажа</t>
  </si>
  <si>
    <t xml:space="preserve">Влажное подметание  квартирных и лифтовых  коридоров </t>
  </si>
  <si>
    <t xml:space="preserve">Мытье  квартирных и лифтовых  коридоров </t>
  </si>
  <si>
    <t>Влажная протирка  дверей кабины лифта в холл</t>
  </si>
  <si>
    <t>1 м2</t>
  </si>
  <si>
    <t xml:space="preserve">Ремонт  вводных автоматов </t>
  </si>
  <si>
    <t xml:space="preserve">Техническое обслуживание видеонаблюдения </t>
  </si>
  <si>
    <t>договор</t>
  </si>
  <si>
    <t>Протокол №________________</t>
  </si>
  <si>
    <t>УТВЕРЖДЕНО</t>
  </si>
  <si>
    <t>общим собранием  ТСЖ "Тургеневский двор"</t>
  </si>
  <si>
    <t xml:space="preserve">АВР 1-2 -проверка состояния;регулировка и смазка механических деталей </t>
  </si>
  <si>
    <t>1000 кв.м.осмотрив пом</t>
  </si>
  <si>
    <t>Смена кранов Ф 32</t>
  </si>
  <si>
    <t>Уход за цветниками (удаление сорняка;внесение удобрения)</t>
  </si>
  <si>
    <t>Влажное подметание лестничных площадок ; маршей и переходных лоджий</t>
  </si>
  <si>
    <t xml:space="preserve">Мытье лестничных площадок; маршей и переходных лоджий </t>
  </si>
  <si>
    <t>Замена датчиков движения для включения овещения</t>
  </si>
  <si>
    <t>Текущий ремонт</t>
  </si>
  <si>
    <t>Стоимость на единицу измерения</t>
  </si>
  <si>
    <t>Переодичность</t>
  </si>
  <si>
    <t>Выполняемый объем</t>
  </si>
  <si>
    <t>Годовая плановая стоимость работ (услуг), руб</t>
  </si>
  <si>
    <t>Ед.изм</t>
  </si>
  <si>
    <t>2.1. Система теплоснабжения</t>
  </si>
  <si>
    <r>
      <t>2.Внутридомовое инженерное оборудование и технические устройства</t>
    </r>
    <r>
      <rPr>
        <sz val="8"/>
        <rFont val="Arial"/>
        <family val="2"/>
      </rPr>
      <t xml:space="preserve"> (комплекс работ по поддержанию в исправном состоянии внутридомового инженерного оборудования жилых зданий)</t>
    </r>
  </si>
  <si>
    <t>2.2. Система водоснабжения и  водоотведения</t>
  </si>
  <si>
    <t>3.3. Внутридомовое электро-, радио- и телеоборудование</t>
  </si>
  <si>
    <t>система</t>
  </si>
  <si>
    <t>3. Санитарное  содержание мест общего пользования, благоустройство придомовой территории и прочие работы</t>
  </si>
  <si>
    <t>3.1. Уборка помещений общего пользования</t>
  </si>
  <si>
    <t>Организация бухгалтерского учета</t>
  </si>
  <si>
    <t>ВСЕГО ЗАТРАТ по содержанию , ремонту и  управлению общего имущества МКД</t>
  </si>
  <si>
    <t>ПЕРЕЧЕНЬ</t>
  </si>
  <si>
    <t>по адресу: ул. Тургенева, 109</t>
  </si>
  <si>
    <t xml:space="preserve">Мытье фасада </t>
  </si>
  <si>
    <t>Аварийно-диспетчерская служба</t>
  </si>
  <si>
    <t>Составление квитанций</t>
  </si>
  <si>
    <t>Управление ( контроль и организация работ ) - администатор и управляющий</t>
  </si>
  <si>
    <t>1 устан</t>
  </si>
  <si>
    <t xml:space="preserve">ТЕРр, 67-13-1 </t>
  </si>
  <si>
    <t>ТО групповых шитков на этажах без  смены автоматов</t>
  </si>
  <si>
    <t>ЦМЭиП  2.6. табл. 17 п 13.2.</t>
  </si>
  <si>
    <t>1 ВРУ</t>
  </si>
  <si>
    <t>Проведение ТО в электрощитовых (с частичным снятием  напряжения)</t>
  </si>
  <si>
    <t xml:space="preserve">Осмотр электрооборудования в электрощитовых </t>
  </si>
  <si>
    <t>дом</t>
  </si>
  <si>
    <t xml:space="preserve"> шт.</t>
  </si>
  <si>
    <t>Поверка и замена (манометров и приборов учета тепловой энергии)</t>
  </si>
  <si>
    <t>комплект</t>
  </si>
  <si>
    <t>ЦМЭиП  2.6. табл 17 п 9.2.</t>
  </si>
  <si>
    <t xml:space="preserve">Осмотр всех элементов крыши, водостоков  </t>
  </si>
  <si>
    <t>ЦМЭиП 3.2.табл 23 н 6.4.</t>
  </si>
  <si>
    <t>Очистка кровли от мусора и лисьев</t>
  </si>
  <si>
    <t>ЦМЭиП  1.9. табл 9 п 1.16</t>
  </si>
  <si>
    <t>ЦМЭиП  1.9. табл 9 п 1,24.</t>
  </si>
  <si>
    <t>Смена дверных доводчиков</t>
  </si>
  <si>
    <t>ЦМЭиП  1.9. табл 9 п 1.20</t>
  </si>
  <si>
    <t>ЦМЭиП  2.6. табл. 17 п 14.1.2.</t>
  </si>
  <si>
    <t>Осмотр системы  отопления в  подвальных помещениях</t>
  </si>
  <si>
    <t>ЦМЭиП  2.6. табл. 17 п 15.1.4.</t>
  </si>
  <si>
    <t>ЦМЭиП  2.6. табл. 17 п 14.5.5.1.</t>
  </si>
  <si>
    <t>Ликвидация воздушных пробок в стояке</t>
  </si>
  <si>
    <t>2.2.2.1 норма 40</t>
  </si>
  <si>
    <t>Балансировка системы отопления  в этажных коллекторах</t>
  </si>
  <si>
    <t>1 колл</t>
  </si>
  <si>
    <t>ЦМЭиП 2.6.табл 17 н 15.1.1. и н 15.1.2.</t>
  </si>
  <si>
    <t>ТЕРр 65-70-1</t>
  </si>
  <si>
    <t>Устранение засоров внутренних канализационных трубопроводов  механизированным способом</t>
  </si>
  <si>
    <t>м.п.</t>
  </si>
  <si>
    <t>ЦМЭиП 2.1.табл 12 п. 8.6.1.</t>
  </si>
  <si>
    <t>ЦМЭиП 2.1.табл 12 п. 8.6.2.</t>
  </si>
  <si>
    <t>ЦМЭиП 2.1.табл 12 п. 8.6.3.</t>
  </si>
  <si>
    <t xml:space="preserve">ТЕРр, 65-5-5 </t>
  </si>
  <si>
    <t>ЦМЭиП  2.6. табл. 17 п 13.1.</t>
  </si>
  <si>
    <t>ЦМЭиП  2.5. табл. 16 п 7.7.</t>
  </si>
  <si>
    <t>Замена ламп  в МОП</t>
  </si>
  <si>
    <t xml:space="preserve">ЦМЭиП 2.6.табл 17 н 15.1.2. </t>
  </si>
  <si>
    <t xml:space="preserve">Замена светильников </t>
  </si>
  <si>
    <t>ЦМЭиП  2.5. табл. 16 п 7.2.</t>
  </si>
  <si>
    <t>ЦМЭиП 3.1. табл 22 п 1.3.1.1.</t>
  </si>
  <si>
    <t>Подметание ступеней, площадок и пандусов перед входом в подъезд</t>
  </si>
  <si>
    <t xml:space="preserve"> табл 22 п 1.3.2.1.</t>
  </si>
  <si>
    <t>Мытье ступеней, площадок и пандусов перед входом в подъезд</t>
  </si>
  <si>
    <t>Влажная уборка 1-го этажа</t>
  </si>
  <si>
    <t xml:space="preserve"> табл 22 п 1.3.1.2.</t>
  </si>
  <si>
    <t xml:space="preserve"> табл 22 п 1.3.2.2.</t>
  </si>
  <si>
    <t xml:space="preserve"> табл 22 п 1.3.2.3.</t>
  </si>
  <si>
    <t xml:space="preserve"> табл 22 п 5.1.</t>
  </si>
  <si>
    <t xml:space="preserve"> табл 22 п 4.1.</t>
  </si>
  <si>
    <t xml:space="preserve">Протирка перил  </t>
  </si>
  <si>
    <t>Мытье и протирка дверей в помещениях общего пользования</t>
  </si>
  <si>
    <t xml:space="preserve"> табл 22 п 9.3.</t>
  </si>
  <si>
    <t>Протирка этажные шкафов  (пож, электро, коллект)</t>
  </si>
  <si>
    <t xml:space="preserve"> табл 22 п 9.4.</t>
  </si>
  <si>
    <t xml:space="preserve"> табл 22 п 4.2.</t>
  </si>
  <si>
    <t>Мытье и протирка окон в помещениях общего пользования</t>
  </si>
  <si>
    <t xml:space="preserve"> табл 22 п 10.5.</t>
  </si>
  <si>
    <t>Уборка техэтажа и подвального помещений</t>
  </si>
  <si>
    <t>ЦМЭиП 3.2.1. табл 23 п 1</t>
  </si>
  <si>
    <t xml:space="preserve">Подметание территории </t>
  </si>
  <si>
    <t>ЦМЭиП 3.2.1. табл 24 п 7.1.</t>
  </si>
  <si>
    <t>Уборка  детских и спортивных площадок</t>
  </si>
  <si>
    <t>ЦМЭиП 3.2.1. табл 23 п 4</t>
  </si>
  <si>
    <t>ЦМЭиП 3.2.2. табл 24 п 2</t>
  </si>
  <si>
    <t>ЦМЭиП 3.1 табл 23 п. 16</t>
  </si>
  <si>
    <t>02-201-006</t>
  </si>
  <si>
    <t>02-203-010</t>
  </si>
  <si>
    <t xml:space="preserve">3.3. Прочие  специализированные работы </t>
  </si>
  <si>
    <t>руб.</t>
  </si>
  <si>
    <t>Проверка (осмотры) территории вокруг здания и фундамента; перекрытий; покрытий, внутренней отделки стен; фасадов</t>
  </si>
  <si>
    <t>ЦМЭиП  2.6. табл 17 п 8.1; п.8,2; п 8.8.</t>
  </si>
  <si>
    <t>ЦМЭиП  2.6. табл. 17 п 14.3.1.</t>
  </si>
  <si>
    <t>100  м трубопровода</t>
  </si>
  <si>
    <t>ЦМЭиП  2.6. табл. 17 п 14.3.2.</t>
  </si>
  <si>
    <t>ЦМЭиП  2.6. табл. 17 п 14.3.3.</t>
  </si>
  <si>
    <t>Проверка системы при сдаче теплоснабжающей организации</t>
  </si>
  <si>
    <t>ЦМЭиП  2.6. табл. 17 п 14.4.1.</t>
  </si>
  <si>
    <t>Промывка системы отопления</t>
  </si>
  <si>
    <t>10 м трубопровода</t>
  </si>
  <si>
    <t>1000 м3 здания</t>
  </si>
  <si>
    <t>ТЕРр, 65-23-1</t>
  </si>
  <si>
    <r>
      <t xml:space="preserve">1.  Конструктивные элементы 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(комплекс работ по поддержанию в исправном состоянии конструктивных элементов жилых зданий)</t>
    </r>
  </si>
  <si>
    <r>
      <t xml:space="preserve">3.2. Содержание и уборка придомовой территории                                 </t>
    </r>
    <r>
      <rPr>
        <sz val="8"/>
        <color indexed="12"/>
        <rFont val="Arial Cyr"/>
        <family val="2"/>
      </rPr>
      <t xml:space="preserve"> </t>
    </r>
  </si>
  <si>
    <t>"_____"__________________2022г.</t>
  </si>
  <si>
    <t>работ и услуг  на обслуживание и ремонт общего имущества МКД</t>
  </si>
  <si>
    <t xml:space="preserve">Наименование работ </t>
  </si>
  <si>
    <t>4. Резервный фонд на непредвиденные работы и затраты</t>
  </si>
  <si>
    <t>Очистка урн от мусора</t>
  </si>
  <si>
    <t>Техническое обслуживание ворот</t>
  </si>
  <si>
    <t xml:space="preserve">Техническое обслуживание  домофона </t>
  </si>
  <si>
    <t>Обслуживание пожарнной системы и системы дымоудаления</t>
  </si>
  <si>
    <t>Размещение информации на ГИС и размещение квитанций на сайте ТСЖ</t>
  </si>
  <si>
    <t>Закупка моющих средств и канцтоваров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</si>
</sst>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 &quot;#,##0.00&quot;р. &quot;;&quot;-&quot;#,##0.00&quot;р. &quot;;&quot; -&quot;#&quot;р. &quot;;@&quot; &quot;"/>
    <numFmt numFmtId="181" formatCode="#,##0.00&quot; &quot;[$руб.-419];[Red]&quot;-&quot;#,##0.00&quot; &quot;[$руб.-419]"/>
    <numFmt numFmtId="182" formatCode="#,##0.0"/>
    <numFmt numFmtId="183" formatCode="_(&quot;$&quot;* #,##0.00_);_(&quot;$&quot;* \(#,##0.00\);_(&quot;$&quot;* &quot;-&quot;??_);_(@_)"/>
    <numFmt numFmtId="184" formatCode="0.000000"/>
    <numFmt numFmtId="185" formatCode="#,##0.000"/>
    <numFmt numFmtId="186" formatCode="_(&quot;$&quot;* #,##0_);_(&quot;$&quot;* \(#,##0\);_(&quot;$&quot;* &quot;-&quot;_);_(@_)"/>
    <numFmt numFmtId="187" formatCode="_(* #,##0_);_(* \(#,##0\);_(* &quot;-&quot;_);_(@_)"/>
    <numFmt numFmtId="188" formatCode="_(* #,##0.00_);_(* \(#,##0.00\);_(* &quot;-&quot;??_);_(@_)"/>
    <numFmt numFmtId="189" formatCode="_-* #,##0_р_._-;\-* #,##0_р_._-;_-* &quot;-&quot;??_р_._-;_-@_-"/>
    <numFmt numFmtId="190" formatCode="_-* #,##0.0_р_._-;\-* #,##0.0_р_._-;_-* &quot;-&quot;??_р_._-;_-@_-"/>
    <numFmt numFmtId="191" formatCode="#,##0.0_ ;\-#,##0.0\ "/>
    <numFmt numFmtId="192" formatCode="#,##0_ ;\-#,##0\ "/>
    <numFmt numFmtId="193" formatCode="0_ ;\-0\ "/>
  </numFmts>
  <fonts count="8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name val="Arial Cyr"/>
      <family val="0"/>
    </font>
    <font>
      <sz val="7"/>
      <name val="Arial"/>
      <family val="2"/>
    </font>
    <font>
      <sz val="8"/>
      <name val="Times New Roman"/>
      <family val="1"/>
    </font>
    <font>
      <sz val="7"/>
      <name val="Arial Cyr"/>
      <family val="0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name val="Arial Cyr"/>
      <family val="0"/>
    </font>
    <font>
      <i/>
      <sz val="10"/>
      <name val="Arial Cyr"/>
      <family val="0"/>
    </font>
    <font>
      <sz val="6"/>
      <name val="Arial Cyr"/>
      <family val="0"/>
    </font>
    <font>
      <b/>
      <sz val="8"/>
      <color indexed="10"/>
      <name val="Arial Cyr"/>
      <family val="0"/>
    </font>
    <font>
      <i/>
      <sz val="8"/>
      <name val="Arial"/>
      <family val="2"/>
    </font>
    <font>
      <sz val="8"/>
      <color indexed="12"/>
      <name val="Arial Cyr"/>
      <family val="2"/>
    </font>
    <font>
      <sz val="10"/>
      <color indexed="8"/>
      <name val="Arial Cyr"/>
      <family val="0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u val="single"/>
      <sz val="10"/>
      <color indexed="54"/>
      <name val="Arial Cyr"/>
      <family val="0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sz val="11"/>
      <color indexed="8"/>
      <name val="Arial Cyr"/>
      <family val="0"/>
    </font>
    <font>
      <u val="single"/>
      <sz val="10"/>
      <color indexed="10"/>
      <name val="Arial Cyr"/>
      <family val="0"/>
    </font>
    <font>
      <b/>
      <sz val="8"/>
      <color indexed="12"/>
      <name val="Arial"/>
      <family val="2"/>
    </font>
    <font>
      <sz val="8"/>
      <color indexed="8"/>
      <name val="Helvetica"/>
      <family val="2"/>
    </font>
    <font>
      <b/>
      <sz val="7"/>
      <color indexed="12"/>
      <name val="Arial Cyr"/>
      <family val="2"/>
    </font>
    <font>
      <b/>
      <sz val="8"/>
      <color indexed="12"/>
      <name val="Arial Cyr"/>
      <family val="2"/>
    </font>
    <font>
      <b/>
      <sz val="7"/>
      <color indexed="12"/>
      <name val="Arial"/>
      <family val="2"/>
    </font>
    <font>
      <b/>
      <sz val="10"/>
      <color indexed="12"/>
      <name val="Arial Cyr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FF"/>
      <name val="Arial"/>
      <family val="2"/>
    </font>
    <font>
      <sz val="8"/>
      <color rgb="FF000000"/>
      <name val="Helvetica"/>
      <family val="2"/>
    </font>
    <font>
      <b/>
      <sz val="7"/>
      <color rgb="FF0000FF"/>
      <name val="Arial Cyr"/>
      <family val="2"/>
    </font>
    <font>
      <b/>
      <sz val="8"/>
      <color rgb="FF0000FF"/>
      <name val="Arial Cyr"/>
      <family val="2"/>
    </font>
    <font>
      <b/>
      <sz val="7"/>
      <color rgb="FF0000FF"/>
      <name val="Arial"/>
      <family val="2"/>
    </font>
    <font>
      <b/>
      <sz val="10"/>
      <color rgb="FF0000FF"/>
      <name val="Arial Cyr"/>
      <family val="2"/>
    </font>
    <font>
      <b/>
      <sz val="10"/>
      <color rgb="FF0000FF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0" fontId="58" fillId="0" borderId="0" applyBorder="0" applyProtection="0">
      <alignment/>
    </xf>
    <xf numFmtId="0" fontId="59" fillId="0" borderId="0" applyNumberFormat="0" applyBorder="0" applyProtection="0">
      <alignment horizontal="center"/>
    </xf>
    <xf numFmtId="0" fontId="59" fillId="0" borderId="0" applyNumberFormat="0" applyBorder="0" applyProtection="0">
      <alignment horizontal="center" textRotation="90"/>
    </xf>
    <xf numFmtId="0" fontId="60" fillId="0" borderId="0" applyNumberFormat="0" applyBorder="0" applyProtection="0">
      <alignment/>
    </xf>
    <xf numFmtId="181" fontId="60" fillId="0" borderId="0" applyBorder="0" applyProtection="0">
      <alignment/>
    </xf>
    <xf numFmtId="0" fontId="57" fillId="20" borderId="0" applyNumberFormat="0" applyBorder="0" applyAlignment="0" applyProtection="0"/>
    <xf numFmtId="0" fontId="9" fillId="21" borderId="0" applyNumberFormat="0" applyBorder="0" applyAlignment="0" applyProtection="0"/>
    <xf numFmtId="0" fontId="57" fillId="22" borderId="0" applyNumberFormat="0" applyBorder="0" applyAlignment="0" applyProtection="0"/>
    <xf numFmtId="0" fontId="9" fillId="23" borderId="0" applyNumberFormat="0" applyBorder="0" applyAlignment="0" applyProtection="0"/>
    <xf numFmtId="0" fontId="57" fillId="24" borderId="0" applyNumberFormat="0" applyBorder="0" applyAlignment="0" applyProtection="0"/>
    <xf numFmtId="0" fontId="9" fillId="25" borderId="0" applyNumberFormat="0" applyBorder="0" applyAlignment="0" applyProtection="0"/>
    <xf numFmtId="0" fontId="57" fillId="26" borderId="0" applyNumberFormat="0" applyBorder="0" applyAlignment="0" applyProtection="0"/>
    <xf numFmtId="0" fontId="9" fillId="27" borderId="0" applyNumberFormat="0" applyBorder="0" applyAlignment="0" applyProtection="0"/>
    <xf numFmtId="0" fontId="57" fillId="28" borderId="0" applyNumberFormat="0" applyBorder="0" applyAlignment="0" applyProtection="0"/>
    <xf numFmtId="0" fontId="9" fillId="29" borderId="0" applyNumberFormat="0" applyBorder="0" applyAlignment="0" applyProtection="0"/>
    <xf numFmtId="0" fontId="57" fillId="30" borderId="0" applyNumberFormat="0" applyBorder="0" applyAlignment="0" applyProtection="0"/>
    <xf numFmtId="0" fontId="9" fillId="31" borderId="0" applyNumberFormat="0" applyBorder="0" applyAlignment="0" applyProtection="0"/>
    <xf numFmtId="0" fontId="61" fillId="32" borderId="1" applyNumberFormat="0" applyAlignment="0" applyProtection="0"/>
    <xf numFmtId="0" fontId="10" fillId="33" borderId="2" applyNumberFormat="0" applyAlignment="0" applyProtection="0"/>
    <xf numFmtId="0" fontId="62" fillId="34" borderId="3" applyNumberFormat="0" applyAlignment="0" applyProtection="0"/>
    <xf numFmtId="0" fontId="11" fillId="35" borderId="4" applyNumberFormat="0" applyAlignment="0" applyProtection="0"/>
    <xf numFmtId="0" fontId="63" fillId="34" borderId="1" applyNumberFormat="0" applyAlignment="0" applyProtection="0"/>
    <xf numFmtId="0" fontId="12" fillId="35" borderId="2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13" fillId="0" borderId="6" applyNumberFormat="0" applyFill="0" applyAlignment="0" applyProtection="0"/>
    <xf numFmtId="0" fontId="66" fillId="0" borderId="7" applyNumberFormat="0" applyFill="0" applyAlignment="0" applyProtection="0"/>
    <xf numFmtId="0" fontId="14" fillId="0" borderId="8" applyNumberFormat="0" applyFill="0" applyAlignment="0" applyProtection="0"/>
    <xf numFmtId="0" fontId="67" fillId="0" borderId="9" applyNumberFormat="0" applyFill="0" applyAlignment="0" applyProtection="0"/>
    <xf numFmtId="0" fontId="15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6" fillId="0" borderId="12" applyNumberFormat="0" applyFill="0" applyAlignment="0" applyProtection="0"/>
    <xf numFmtId="0" fontId="69" fillId="36" borderId="13" applyNumberFormat="0" applyAlignment="0" applyProtection="0"/>
    <xf numFmtId="0" fontId="17" fillId="37" borderId="14" applyNumberFormat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38" borderId="0" applyNumberFormat="0" applyBorder="0" applyAlignment="0" applyProtection="0"/>
    <xf numFmtId="0" fontId="19" fillId="39" borderId="0" applyNumberFormat="0" applyBorder="0" applyAlignment="0" applyProtection="0"/>
    <xf numFmtId="0" fontId="7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20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17" applyNumberFormat="0" applyFill="0" applyAlignment="0" applyProtection="0"/>
    <xf numFmtId="0" fontId="22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44" borderId="0" applyNumberFormat="0" applyBorder="0" applyAlignment="0" applyProtection="0"/>
    <xf numFmtId="0" fontId="24" fillId="4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6" fontId="4" fillId="46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46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4" fillId="46" borderId="19" xfId="0" applyNumberFormat="1" applyFont="1" applyFill="1" applyBorder="1" applyAlignment="1">
      <alignment horizontal="center" vertical="center" wrapText="1"/>
    </xf>
    <xf numFmtId="2" fontId="4" fillId="46" borderId="19" xfId="0" applyNumberFormat="1" applyFont="1" applyFill="1" applyBorder="1" applyAlignment="1">
      <alignment horizontal="center" vertical="center" wrapText="1"/>
    </xf>
    <xf numFmtId="1" fontId="6" fillId="46" borderId="19" xfId="0" applyNumberFormat="1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46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46" borderId="19" xfId="0" applyFont="1" applyFill="1" applyBorder="1" applyAlignment="1">
      <alignment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79" fillId="0" borderId="19" xfId="0" applyFont="1" applyBorder="1" applyAlignment="1">
      <alignment horizontal="left" vertical="center" wrapText="1"/>
    </xf>
    <xf numFmtId="0" fontId="30" fillId="47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vertical="center" wrapText="1"/>
    </xf>
    <xf numFmtId="175" fontId="29" fillId="47" borderId="19" xfId="248" applyNumberFormat="1" applyFont="1" applyFill="1" applyBorder="1" applyAlignment="1">
      <alignment horizontal="center" vertical="center" wrapText="1"/>
      <protection/>
    </xf>
    <xf numFmtId="175" fontId="5" fillId="6" borderId="19" xfId="0" applyNumberFormat="1" applyFont="1" applyFill="1" applyBorder="1" applyAlignment="1">
      <alignment horizontal="center" vertical="center" wrapText="1"/>
    </xf>
    <xf numFmtId="16" fontId="28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/>
    </xf>
    <xf numFmtId="173" fontId="4" fillId="46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/>
    </xf>
    <xf numFmtId="0" fontId="28" fillId="48" borderId="19" xfId="0" applyFont="1" applyFill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/>
    </xf>
    <xf numFmtId="16" fontId="28" fillId="46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30" fillId="46" borderId="19" xfId="0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30" fillId="46" borderId="19" xfId="0" applyFont="1" applyFill="1" applyBorder="1" applyAlignment="1">
      <alignment vertical="center"/>
    </xf>
    <xf numFmtId="16" fontId="28" fillId="0" borderId="19" xfId="0" applyNumberFormat="1" applyFont="1" applyBorder="1" applyAlignment="1">
      <alignment horizontal="center" vertical="center" wrapText="1"/>
    </xf>
    <xf numFmtId="16" fontId="30" fillId="0" borderId="19" xfId="0" applyNumberFormat="1" applyFont="1" applyBorder="1" applyAlignment="1">
      <alignment horizontal="center" vertical="center" wrapText="1"/>
    </xf>
    <xf numFmtId="0" fontId="31" fillId="46" borderId="19" xfId="0" applyNumberFormat="1" applyFont="1" applyFill="1" applyBorder="1" applyAlignment="1">
      <alignment horizontal="center" vertical="center" wrapText="1"/>
    </xf>
    <xf numFmtId="0" fontId="33" fillId="46" borderId="19" xfId="0" applyFont="1" applyFill="1" applyBorder="1" applyAlignment="1">
      <alignment horizontal="center" vertical="center"/>
    </xf>
    <xf numFmtId="0" fontId="1" fillId="46" borderId="19" xfId="0" applyFont="1" applyFill="1" applyBorder="1" applyAlignment="1">
      <alignment horizontal="center" vertical="center"/>
    </xf>
    <xf numFmtId="182" fontId="5" fillId="6" borderId="19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0" fillId="48" borderId="19" xfId="0" applyFont="1" applyFill="1" applyBorder="1" applyAlignment="1">
      <alignment horizontal="center" vertical="center"/>
    </xf>
    <xf numFmtId="0" fontId="2" fillId="48" borderId="19" xfId="0" applyFont="1" applyFill="1" applyBorder="1" applyAlignment="1">
      <alignment horizontal="center" vertical="center"/>
    </xf>
    <xf numFmtId="1" fontId="2" fillId="48" borderId="19" xfId="0" applyNumberFormat="1" applyFont="1" applyFill="1" applyBorder="1" applyAlignment="1">
      <alignment horizontal="center" vertical="center"/>
    </xf>
    <xf numFmtId="0" fontId="30" fillId="48" borderId="19" xfId="246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vertical="center" wrapText="1"/>
    </xf>
    <xf numFmtId="0" fontId="28" fillId="0" borderId="19" xfId="252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2" fontId="5" fillId="0" borderId="19" xfId="252" applyNumberFormat="1" applyFont="1" applyBorder="1" applyAlignment="1">
      <alignment horizontal="center" vertical="center"/>
      <protection/>
    </xf>
    <xf numFmtId="0" fontId="30" fillId="0" borderId="19" xfId="252" applyFont="1" applyBorder="1" applyAlignment="1">
      <alignment horizontal="center" vertical="center" wrapText="1"/>
      <protection/>
    </xf>
    <xf numFmtId="175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46" borderId="19" xfId="252" applyFont="1" applyFill="1" applyBorder="1" applyAlignment="1">
      <alignment vertical="center" wrapText="1"/>
      <protection/>
    </xf>
    <xf numFmtId="0" fontId="30" fillId="0" borderId="19" xfId="246" applyFont="1" applyBorder="1" applyAlignment="1">
      <alignment horizontal="center" vertical="center" wrapText="1"/>
      <protection/>
    </xf>
    <xf numFmtId="0" fontId="4" fillId="0" borderId="19" xfId="247" applyFont="1" applyBorder="1" applyAlignment="1">
      <alignment vertical="center" wrapText="1"/>
      <protection/>
    </xf>
    <xf numFmtId="0" fontId="30" fillId="0" borderId="19" xfId="0" applyFont="1" applyBorder="1" applyAlignment="1">
      <alignment horizontal="center" vertical="center" wrapText="1"/>
    </xf>
    <xf numFmtId="0" fontId="4" fillId="0" borderId="19" xfId="248" applyFont="1" applyBorder="1" applyAlignment="1">
      <alignment horizontal="left" vertical="center" wrapText="1"/>
      <protection/>
    </xf>
    <xf numFmtId="0" fontId="30" fillId="0" borderId="19" xfId="0" applyFont="1" applyFill="1" applyBorder="1" applyAlignment="1">
      <alignment horizontal="center" vertical="center" wrapText="1"/>
    </xf>
    <xf numFmtId="0" fontId="30" fillId="48" borderId="19" xfId="0" applyFont="1" applyFill="1" applyBorder="1" applyAlignment="1">
      <alignment horizontal="center" vertical="center" wrapText="1"/>
    </xf>
    <xf numFmtId="0" fontId="2" fillId="48" borderId="19" xfId="0" applyFont="1" applyFill="1" applyBorder="1" applyAlignment="1">
      <alignment vertical="center" wrapText="1"/>
    </xf>
    <xf numFmtId="0" fontId="35" fillId="48" borderId="19" xfId="0" applyFont="1" applyFill="1" applyBorder="1" applyAlignment="1">
      <alignment horizontal="center" vertical="center" wrapText="1"/>
    </xf>
    <xf numFmtId="0" fontId="28" fillId="0" borderId="19" xfId="253" applyFont="1" applyBorder="1" applyAlignment="1">
      <alignment horizontal="center" vertical="center" wrapText="1"/>
      <protection/>
    </xf>
    <xf numFmtId="0" fontId="30" fillId="0" borderId="19" xfId="247" applyFont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80" fillId="0" borderId="19" xfId="255" applyFont="1" applyFill="1" applyBorder="1" applyAlignment="1">
      <alignment horizontal="left" vertical="center" wrapText="1"/>
      <protection/>
    </xf>
    <xf numFmtId="0" fontId="30" fillId="48" borderId="19" xfId="247" applyFont="1" applyFill="1" applyBorder="1" applyAlignment="1">
      <alignment horizontal="center" vertical="center" wrapText="1"/>
      <protection/>
    </xf>
    <xf numFmtId="0" fontId="6" fillId="48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9" fillId="47" borderId="19" xfId="245" applyFont="1" applyFill="1" applyBorder="1" applyAlignment="1">
      <alignment horizontal="center" vertical="center" wrapText="1"/>
      <protection/>
    </xf>
    <xf numFmtId="3" fontId="29" fillId="47" borderId="19" xfId="245" applyNumberFormat="1" applyFont="1" applyFill="1" applyBorder="1" applyAlignment="1">
      <alignment horizontal="center" vertical="center" wrapText="1"/>
      <protection/>
    </xf>
    <xf numFmtId="2" fontId="36" fillId="46" borderId="19" xfId="0" applyNumberFormat="1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30" fillId="47" borderId="19" xfId="0" applyFont="1" applyFill="1" applyBorder="1" applyAlignment="1">
      <alignment horizontal="center" vertical="center"/>
    </xf>
    <xf numFmtId="0" fontId="4" fillId="48" borderId="19" xfId="0" applyFont="1" applyFill="1" applyBorder="1" applyAlignment="1">
      <alignment vertical="center" wrapText="1"/>
    </xf>
    <xf numFmtId="0" fontId="4" fillId="48" borderId="19" xfId="0" applyFont="1" applyFill="1" applyBorder="1" applyAlignment="1">
      <alignment horizontal="center" vertical="center" wrapText="1"/>
    </xf>
    <xf numFmtId="2" fontId="5" fillId="48" borderId="19" xfId="0" applyNumberFormat="1" applyFont="1" applyFill="1" applyBorder="1" applyAlignment="1">
      <alignment horizontal="center" vertical="center"/>
    </xf>
    <xf numFmtId="0" fontId="4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horizontal="center" vertical="center" wrapText="1"/>
    </xf>
    <xf numFmtId="0" fontId="82" fillId="48" borderId="19" xfId="0" applyFont="1" applyFill="1" applyBorder="1" applyAlignment="1">
      <alignment horizontal="center" vertical="center" wrapText="1"/>
    </xf>
    <xf numFmtId="1" fontId="82" fillId="48" borderId="19" xfId="0" applyNumberFormat="1" applyFont="1" applyFill="1" applyBorder="1" applyAlignment="1">
      <alignment horizontal="center" vertical="center"/>
    </xf>
    <xf numFmtId="1" fontId="82" fillId="48" borderId="19" xfId="0" applyNumberFormat="1" applyFont="1" applyFill="1" applyBorder="1" applyAlignment="1">
      <alignment horizontal="center" vertical="center" wrapText="1"/>
    </xf>
    <xf numFmtId="175" fontId="82" fillId="48" borderId="19" xfId="0" applyNumberFormat="1" applyFont="1" applyFill="1" applyBorder="1" applyAlignment="1">
      <alignment horizontal="center" vertical="center" wrapText="1"/>
    </xf>
    <xf numFmtId="0" fontId="83" fillId="48" borderId="19" xfId="0" applyFont="1" applyFill="1" applyBorder="1" applyAlignment="1">
      <alignment horizontal="center" vertical="center" wrapText="1"/>
    </xf>
    <xf numFmtId="0" fontId="84" fillId="48" borderId="20" xfId="0" applyFont="1" applyFill="1" applyBorder="1" applyAlignment="1">
      <alignment vertical="center" wrapText="1"/>
    </xf>
    <xf numFmtId="0" fontId="85" fillId="48" borderId="20" xfId="0" applyFont="1" applyFill="1" applyBorder="1" applyAlignment="1">
      <alignment vertical="center" wrapText="1"/>
    </xf>
    <xf numFmtId="192" fontId="3" fillId="6" borderId="19" xfId="96" applyNumberFormat="1" applyFont="1" applyFill="1" applyBorder="1" applyAlignment="1">
      <alignment horizontal="center" vertical="center" wrapText="1"/>
    </xf>
    <xf numFmtId="0" fontId="8" fillId="46" borderId="19" xfId="0" applyFont="1" applyFill="1" applyBorder="1" applyAlignment="1">
      <alignment horizontal="right" vertical="center" wrapText="1"/>
    </xf>
    <xf numFmtId="0" fontId="30" fillId="6" borderId="19" xfId="0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horizontal="center" vertical="center"/>
    </xf>
    <xf numFmtId="2" fontId="5" fillId="6" borderId="19" xfId="0" applyNumberFormat="1" applyFont="1" applyFill="1" applyBorder="1" applyAlignment="1">
      <alignment horizontal="center" vertical="center"/>
    </xf>
    <xf numFmtId="1" fontId="4" fillId="6" borderId="19" xfId="0" applyNumberFormat="1" applyFont="1" applyFill="1" applyBorder="1" applyAlignment="1">
      <alignment horizontal="center" vertical="center" wrapText="1"/>
    </xf>
    <xf numFmtId="1" fontId="6" fillId="6" borderId="19" xfId="0" applyNumberFormat="1" applyFont="1" applyFill="1" applyBorder="1" applyAlignment="1">
      <alignment horizontal="center" vertical="center" wrapText="1"/>
    </xf>
    <xf numFmtId="0" fontId="32" fillId="47" borderId="19" xfId="0" applyNumberFormat="1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vertical="center"/>
    </xf>
    <xf numFmtId="0" fontId="3" fillId="47" borderId="19" xfId="0" applyFont="1" applyFill="1" applyBorder="1" applyAlignment="1">
      <alignment horizontal="center" vertical="center"/>
    </xf>
    <xf numFmtId="0" fontId="2" fillId="47" borderId="19" xfId="0" applyFont="1" applyFill="1" applyBorder="1" applyAlignment="1">
      <alignment horizontal="center" vertical="center"/>
    </xf>
    <xf numFmtId="1" fontId="3" fillId="47" borderId="19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79" fillId="48" borderId="21" xfId="0" applyFont="1" applyFill="1" applyBorder="1" applyAlignment="1">
      <alignment horizontal="left" vertical="center" wrapText="1"/>
    </xf>
    <xf numFmtId="0" fontId="79" fillId="48" borderId="22" xfId="0" applyFont="1" applyFill="1" applyBorder="1" applyAlignment="1">
      <alignment horizontal="left" vertical="center" wrapText="1"/>
    </xf>
    <xf numFmtId="16" fontId="5" fillId="6" borderId="21" xfId="0" applyNumberFormat="1" applyFont="1" applyFill="1" applyBorder="1" applyAlignment="1">
      <alignment horizontal="left" vertical="center" wrapText="1"/>
    </xf>
    <xf numFmtId="16" fontId="5" fillId="6" borderId="20" xfId="0" applyNumberFormat="1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16" fontId="5" fillId="6" borderId="21" xfId="0" applyNumberFormat="1" applyFont="1" applyFill="1" applyBorder="1" applyAlignment="1">
      <alignment horizontal="center" vertical="center" wrapText="1"/>
    </xf>
    <xf numFmtId="16" fontId="5" fillId="6" borderId="22" xfId="0" applyNumberFormat="1" applyFont="1" applyFill="1" applyBorder="1" applyAlignment="1">
      <alignment horizontal="center" vertical="center" wrapText="1"/>
    </xf>
    <xf numFmtId="16" fontId="5" fillId="6" borderId="20" xfId="0" applyNumberFormat="1" applyFont="1" applyFill="1" applyBorder="1" applyAlignment="1">
      <alignment horizontal="center" vertical="center" wrapText="1"/>
    </xf>
    <xf numFmtId="16" fontId="79" fillId="48" borderId="21" xfId="0" applyNumberFormat="1" applyFont="1" applyFill="1" applyBorder="1" applyAlignment="1">
      <alignment horizontal="left" vertical="center" wrapText="1"/>
    </xf>
    <xf numFmtId="16" fontId="79" fillId="48" borderId="20" xfId="0" applyNumberFormat="1" applyFont="1" applyFill="1" applyBorder="1" applyAlignment="1">
      <alignment horizontal="left" vertical="center" wrapText="1"/>
    </xf>
    <xf numFmtId="0" fontId="79" fillId="48" borderId="20" xfId="0" applyFont="1" applyFill="1" applyBorder="1" applyAlignment="1">
      <alignment horizontal="left" vertical="center" wrapText="1"/>
    </xf>
    <xf numFmtId="0" fontId="79" fillId="48" borderId="21" xfId="0" applyFont="1" applyFill="1" applyBorder="1" applyAlignment="1">
      <alignment horizontal="left" vertical="center"/>
    </xf>
    <xf numFmtId="0" fontId="79" fillId="48" borderId="20" xfId="0" applyFont="1" applyFill="1" applyBorder="1" applyAlignment="1">
      <alignment horizontal="left" vertical="center"/>
    </xf>
    <xf numFmtId="170" fontId="3" fillId="6" borderId="21" xfId="96" applyFont="1" applyFill="1" applyBorder="1" applyAlignment="1">
      <alignment horizontal="center" vertical="center" wrapText="1"/>
    </xf>
    <xf numFmtId="170" fontId="3" fillId="6" borderId="22" xfId="96" applyFont="1" applyFill="1" applyBorder="1" applyAlignment="1">
      <alignment horizontal="center" vertical="center" wrapText="1"/>
    </xf>
    <xf numFmtId="170" fontId="3" fillId="6" borderId="20" xfId="96" applyFont="1" applyFill="1" applyBorder="1" applyAlignment="1">
      <alignment horizontal="center" vertical="center" wrapText="1"/>
    </xf>
    <xf numFmtId="0" fontId="82" fillId="48" borderId="21" xfId="0" applyFont="1" applyFill="1" applyBorder="1" applyAlignment="1">
      <alignment horizontal="left" vertical="center" wrapText="1"/>
    </xf>
    <xf numFmtId="0" fontId="82" fillId="48" borderId="22" xfId="0" applyFont="1" applyFill="1" applyBorder="1" applyAlignment="1">
      <alignment horizontal="left" vertical="center" wrapText="1"/>
    </xf>
    <xf numFmtId="0" fontId="25" fillId="0" borderId="0" xfId="248" applyFont="1" applyAlignment="1">
      <alignment horizontal="center" vertical="center"/>
      <protection/>
    </xf>
    <xf numFmtId="0" fontId="34" fillId="0" borderId="0" xfId="248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</cellXfs>
  <cellStyles count="34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urrency" xfId="33"/>
    <cellStyle name="Heading" xfId="34"/>
    <cellStyle name="Heading1" xfId="35"/>
    <cellStyle name="Result" xfId="36"/>
    <cellStyle name="Result2" xfId="37"/>
    <cellStyle name="Акцент1" xfId="38"/>
    <cellStyle name="Акцент1 2" xfId="39"/>
    <cellStyle name="Акцент2" xfId="40"/>
    <cellStyle name="Акцент2 2" xfId="41"/>
    <cellStyle name="Акцент3" xfId="42"/>
    <cellStyle name="Акцент3 2" xfId="43"/>
    <cellStyle name="Акцент4" xfId="44"/>
    <cellStyle name="Акцент4 2" xfId="45"/>
    <cellStyle name="Акцент5" xfId="46"/>
    <cellStyle name="Акцент5 2" xfId="47"/>
    <cellStyle name="Акцент6" xfId="48"/>
    <cellStyle name="Акцент6 2" xfId="49"/>
    <cellStyle name="Ввод " xfId="50"/>
    <cellStyle name="Ввод  2" xfId="51"/>
    <cellStyle name="Вывод" xfId="52"/>
    <cellStyle name="Вывод 2" xfId="53"/>
    <cellStyle name="Вычисление" xfId="54"/>
    <cellStyle name="Вычисление 2" xfId="55"/>
    <cellStyle name="Hyperlink" xfId="56"/>
    <cellStyle name="Currency" xfId="57"/>
    <cellStyle name="Currency [0]" xfId="58"/>
    <cellStyle name="Денежный 10" xfId="59"/>
    <cellStyle name="Денежный 10 2" xfId="60"/>
    <cellStyle name="Денежный 10 2 2" xfId="61"/>
    <cellStyle name="Денежный 10 2 3" xfId="62"/>
    <cellStyle name="Денежный 10 2 4" xfId="63"/>
    <cellStyle name="Денежный 10 2 5" xfId="64"/>
    <cellStyle name="Денежный 10 3" xfId="65"/>
    <cellStyle name="Денежный 10 4" xfId="66"/>
    <cellStyle name="Денежный 10 5" xfId="67"/>
    <cellStyle name="Денежный 10 6" xfId="68"/>
    <cellStyle name="Денежный 10 7" xfId="69"/>
    <cellStyle name="Денежный 11" xfId="70"/>
    <cellStyle name="Денежный 11 2" xfId="71"/>
    <cellStyle name="Денежный 11 2 2" xfId="72"/>
    <cellStyle name="Денежный 11 2 3" xfId="73"/>
    <cellStyle name="Денежный 11 2 4" xfId="74"/>
    <cellStyle name="Денежный 11 2 5" xfId="75"/>
    <cellStyle name="Денежный 11 3" xfId="76"/>
    <cellStyle name="Денежный 11 4" xfId="77"/>
    <cellStyle name="Денежный 11 5" xfId="78"/>
    <cellStyle name="Денежный 11 6" xfId="79"/>
    <cellStyle name="Денежный 12" xfId="80"/>
    <cellStyle name="Денежный 12 2" xfId="81"/>
    <cellStyle name="Денежный 12 2 2" xfId="82"/>
    <cellStyle name="Денежный 12 2 3" xfId="83"/>
    <cellStyle name="Денежный 12 3" xfId="84"/>
    <cellStyle name="Денежный 12 4" xfId="85"/>
    <cellStyle name="Денежный 12 5" xfId="86"/>
    <cellStyle name="Денежный 13" xfId="87"/>
    <cellStyle name="Денежный 13 2" xfId="88"/>
    <cellStyle name="Денежный 13 3" xfId="89"/>
    <cellStyle name="Денежный 13 4" xfId="90"/>
    <cellStyle name="Денежный 14" xfId="91"/>
    <cellStyle name="Денежный 14 2" xfId="92"/>
    <cellStyle name="Денежный 15" xfId="93"/>
    <cellStyle name="Денежный 16" xfId="94"/>
    <cellStyle name="Денежный 17" xfId="95"/>
    <cellStyle name="Денежный 2" xfId="96"/>
    <cellStyle name="Денежный 2 2" xfId="97"/>
    <cellStyle name="Денежный 2 2 2" xfId="98"/>
    <cellStyle name="Денежный 2 2 2 2" xfId="99"/>
    <cellStyle name="Денежный 2 2 2 3" xfId="100"/>
    <cellStyle name="Денежный 2 2 2 4" xfId="101"/>
    <cellStyle name="Денежный 2 2 2 5" xfId="102"/>
    <cellStyle name="Денежный 2 2 3" xfId="103"/>
    <cellStyle name="Денежный 2 2 4" xfId="104"/>
    <cellStyle name="Денежный 2 2 5" xfId="105"/>
    <cellStyle name="Денежный 2 2 6" xfId="106"/>
    <cellStyle name="Денежный 2 2 7" xfId="107"/>
    <cellStyle name="Денежный 2 3" xfId="108"/>
    <cellStyle name="Денежный 2 3 2" xfId="109"/>
    <cellStyle name="Денежный 2 3 3" xfId="110"/>
    <cellStyle name="Денежный 2 3 4" xfId="111"/>
    <cellStyle name="Денежный 2 3 5" xfId="112"/>
    <cellStyle name="Денежный 2 4" xfId="113"/>
    <cellStyle name="Денежный 2 4 2" xfId="114"/>
    <cellStyle name="Денежный 2 4 3" xfId="115"/>
    <cellStyle name="Денежный 2 5" xfId="116"/>
    <cellStyle name="Денежный 2 6" xfId="117"/>
    <cellStyle name="Денежный 2 7" xfId="118"/>
    <cellStyle name="Денежный 2 8" xfId="119"/>
    <cellStyle name="Денежный 3" xfId="120"/>
    <cellStyle name="Денежный 3 2" xfId="121"/>
    <cellStyle name="Денежный 3 2 2" xfId="122"/>
    <cellStyle name="Денежный 3 2 2 2" xfId="123"/>
    <cellStyle name="Денежный 3 2 2 3" xfId="124"/>
    <cellStyle name="Денежный 3 2 2 4" xfId="125"/>
    <cellStyle name="Денежный 3 2 3" xfId="126"/>
    <cellStyle name="Денежный 3 2 4" xfId="127"/>
    <cellStyle name="Денежный 3 2 5" xfId="128"/>
    <cellStyle name="Денежный 3 2 6" xfId="129"/>
    <cellStyle name="Денежный 3 2 7" xfId="130"/>
    <cellStyle name="Денежный 3 3" xfId="131"/>
    <cellStyle name="Денежный 3 3 2" xfId="132"/>
    <cellStyle name="Денежный 3 3 3" xfId="133"/>
    <cellStyle name="Денежный 3 3 4" xfId="134"/>
    <cellStyle name="Денежный 3 3 5" xfId="135"/>
    <cellStyle name="Денежный 3 4" xfId="136"/>
    <cellStyle name="Денежный 3 5" xfId="137"/>
    <cellStyle name="Денежный 3 6" xfId="138"/>
    <cellStyle name="Денежный 3 7" xfId="139"/>
    <cellStyle name="Денежный 3 8" xfId="140"/>
    <cellStyle name="Денежный 4" xfId="141"/>
    <cellStyle name="Денежный 4 2" xfId="142"/>
    <cellStyle name="Денежный 4 2 2" xfId="143"/>
    <cellStyle name="Денежный 4 2 3" xfId="144"/>
    <cellStyle name="Денежный 4 2 4" xfId="145"/>
    <cellStyle name="Денежный 4 2 5" xfId="146"/>
    <cellStyle name="Денежный 4 3" xfId="147"/>
    <cellStyle name="Денежный 4 3 2" xfId="148"/>
    <cellStyle name="Денежный 4 3 3" xfId="149"/>
    <cellStyle name="Денежный 4 4" xfId="150"/>
    <cellStyle name="Денежный 4 5" xfId="151"/>
    <cellStyle name="Денежный 4 6" xfId="152"/>
    <cellStyle name="Денежный 4 7" xfId="153"/>
    <cellStyle name="Денежный 5" xfId="154"/>
    <cellStyle name="Денежный 5 2" xfId="155"/>
    <cellStyle name="Денежный 5 2 2" xfId="156"/>
    <cellStyle name="Денежный 5 2 3" xfId="157"/>
    <cellStyle name="Денежный 5 2 4" xfId="158"/>
    <cellStyle name="Денежный 5 2 5" xfId="159"/>
    <cellStyle name="Денежный 5 3" xfId="160"/>
    <cellStyle name="Денежный 5 3 2" xfId="161"/>
    <cellStyle name="Денежный 5 3 3" xfId="162"/>
    <cellStyle name="Денежный 5 4" xfId="163"/>
    <cellStyle name="Денежный 5 5" xfId="164"/>
    <cellStyle name="Денежный 5 6" xfId="165"/>
    <cellStyle name="Денежный 5 7" xfId="166"/>
    <cellStyle name="Денежный 6" xfId="167"/>
    <cellStyle name="Денежный 6 2" xfId="168"/>
    <cellStyle name="Денежный 6 2 2" xfId="169"/>
    <cellStyle name="Денежный 6 2 3" xfId="170"/>
    <cellStyle name="Денежный 6 2 4" xfId="171"/>
    <cellStyle name="Денежный 6 2 5" xfId="172"/>
    <cellStyle name="Денежный 6 3" xfId="173"/>
    <cellStyle name="Денежный 6 3 2" xfId="174"/>
    <cellStyle name="Денежный 6 3 3" xfId="175"/>
    <cellStyle name="Денежный 6 4" xfId="176"/>
    <cellStyle name="Денежный 6 5" xfId="177"/>
    <cellStyle name="Денежный 6 6" xfId="178"/>
    <cellStyle name="Денежный 6 7" xfId="179"/>
    <cellStyle name="Денежный 7" xfId="180"/>
    <cellStyle name="Денежный 7 2" xfId="181"/>
    <cellStyle name="Денежный 7 2 2" xfId="182"/>
    <cellStyle name="Денежный 7 2 3" xfId="183"/>
    <cellStyle name="Денежный 7 2 4" xfId="184"/>
    <cellStyle name="Денежный 7 2 5" xfId="185"/>
    <cellStyle name="Денежный 7 3" xfId="186"/>
    <cellStyle name="Денежный 7 3 2" xfId="187"/>
    <cellStyle name="Денежный 7 3 3" xfId="188"/>
    <cellStyle name="Денежный 7 4" xfId="189"/>
    <cellStyle name="Денежный 7 5" xfId="190"/>
    <cellStyle name="Денежный 7 6" xfId="191"/>
    <cellStyle name="Денежный 7 7" xfId="192"/>
    <cellStyle name="Денежный 8" xfId="193"/>
    <cellStyle name="Денежный 8 2" xfId="194"/>
    <cellStyle name="Денежный 8 2 2" xfId="195"/>
    <cellStyle name="Денежный 8 2 3" xfId="196"/>
    <cellStyle name="Денежный 8 2 4" xfId="197"/>
    <cellStyle name="Денежный 8 2 5" xfId="198"/>
    <cellStyle name="Денежный 8 3" xfId="199"/>
    <cellStyle name="Денежный 8 3 2" xfId="200"/>
    <cellStyle name="Денежный 8 3 3" xfId="201"/>
    <cellStyle name="Денежный 8 4" xfId="202"/>
    <cellStyle name="Денежный 8 5" xfId="203"/>
    <cellStyle name="Денежный 8 6" xfId="204"/>
    <cellStyle name="Денежный 8 7" xfId="205"/>
    <cellStyle name="Денежный 9" xfId="206"/>
    <cellStyle name="Денежный 9 2" xfId="207"/>
    <cellStyle name="Денежный 9 2 2" xfId="208"/>
    <cellStyle name="Денежный 9 2 3" xfId="209"/>
    <cellStyle name="Денежный 9 2 4" xfId="210"/>
    <cellStyle name="Денежный 9 2 5" xfId="211"/>
    <cellStyle name="Денежный 9 3" xfId="212"/>
    <cellStyle name="Денежный 9 3 2" xfId="213"/>
    <cellStyle name="Денежный 9 3 3" xfId="214"/>
    <cellStyle name="Денежный 9 4" xfId="215"/>
    <cellStyle name="Денежный 9 5" xfId="216"/>
    <cellStyle name="Денежный 9 6" xfId="217"/>
    <cellStyle name="Денежный 9 7" xfId="218"/>
    <cellStyle name="Заголовок 1" xfId="219"/>
    <cellStyle name="Заголовок 1 2" xfId="220"/>
    <cellStyle name="Заголовок 2" xfId="221"/>
    <cellStyle name="Заголовок 2 2" xfId="222"/>
    <cellStyle name="Заголовок 3" xfId="223"/>
    <cellStyle name="Заголовок 3 2" xfId="224"/>
    <cellStyle name="Заголовок 4" xfId="225"/>
    <cellStyle name="Заголовок 4 2" xfId="226"/>
    <cellStyle name="Итог" xfId="227"/>
    <cellStyle name="Итог 2" xfId="228"/>
    <cellStyle name="Контрольная ячейка" xfId="229"/>
    <cellStyle name="Контрольная ячейка 2" xfId="230"/>
    <cellStyle name="Название" xfId="231"/>
    <cellStyle name="Название 2" xfId="232"/>
    <cellStyle name="Нейтральный" xfId="233"/>
    <cellStyle name="Нейтральный 2" xfId="234"/>
    <cellStyle name="Обычный 2" xfId="235"/>
    <cellStyle name="Обычный 2 2" xfId="236"/>
    <cellStyle name="Обычный 2 3" xfId="237"/>
    <cellStyle name="Обычный 2 3 2" xfId="238"/>
    <cellStyle name="Обычный 2 3 3" xfId="239"/>
    <cellStyle name="Обычный 2 4" xfId="240"/>
    <cellStyle name="Обычный 2 5" xfId="241"/>
    <cellStyle name="Обычный 2 6" xfId="242"/>
    <cellStyle name="Обычный 3" xfId="243"/>
    <cellStyle name="Обычный 3 2" xfId="244"/>
    <cellStyle name="Обычный 3 2 2" xfId="245"/>
    <cellStyle name="Обычный 3 2 2 3" xfId="246"/>
    <cellStyle name="Обычный 3 2 2 3 2" xfId="247"/>
    <cellStyle name="Обычный 3 2 2 4" xfId="248"/>
    <cellStyle name="Обычный 3 2 3" xfId="249"/>
    <cellStyle name="Обычный 3 3" xfId="250"/>
    <cellStyle name="Обычный 3 3 2" xfId="251"/>
    <cellStyle name="Обычный 3 3 2 2 2" xfId="252"/>
    <cellStyle name="Обычный 3 3 2 3" xfId="253"/>
    <cellStyle name="Обычный 3 4" xfId="254"/>
    <cellStyle name="Обычный 4" xfId="255"/>
    <cellStyle name="Обычный 5" xfId="256"/>
    <cellStyle name="Обычный 5 2" xfId="257"/>
    <cellStyle name="Обычный 5 3" xfId="258"/>
    <cellStyle name="Обычный 6" xfId="259"/>
    <cellStyle name="Обычный 7" xfId="260"/>
    <cellStyle name="Обычный 7 2" xfId="261"/>
    <cellStyle name="Обычный 7 3" xfId="262"/>
    <cellStyle name="Обычный 8" xfId="263"/>
    <cellStyle name="Обычный 8 2" xfId="264"/>
    <cellStyle name="Followed Hyperlink" xfId="265"/>
    <cellStyle name="Плохой" xfId="266"/>
    <cellStyle name="Плохой 2" xfId="267"/>
    <cellStyle name="Пояснение" xfId="268"/>
    <cellStyle name="Пояснение 2" xfId="269"/>
    <cellStyle name="Примечание" xfId="270"/>
    <cellStyle name="Примечание 2" xfId="271"/>
    <cellStyle name="Percent" xfId="272"/>
    <cellStyle name="Процентный 2" xfId="273"/>
    <cellStyle name="Процентный 2 2" xfId="274"/>
    <cellStyle name="Процентный 2 3" xfId="275"/>
    <cellStyle name="Процентный 3" xfId="276"/>
    <cellStyle name="Связанная ячейка" xfId="277"/>
    <cellStyle name="Связанная ячейка 2" xfId="278"/>
    <cellStyle name="Текст предупреждения" xfId="279"/>
    <cellStyle name="Текст предупреждения 2" xfId="280"/>
    <cellStyle name="Comma" xfId="281"/>
    <cellStyle name="Comma [0]" xfId="282"/>
    <cellStyle name="Финансовый 2" xfId="283"/>
    <cellStyle name="Финансовый 2 2" xfId="284"/>
    <cellStyle name="Финансовый 2 2 2" xfId="285"/>
    <cellStyle name="Финансовый 2 2 2 2" xfId="286"/>
    <cellStyle name="Финансовый 2 2 2 3" xfId="287"/>
    <cellStyle name="Финансовый 2 2 3" xfId="288"/>
    <cellStyle name="Финансовый 2 2 4" xfId="289"/>
    <cellStyle name="Финансовый 2 2 5" xfId="290"/>
    <cellStyle name="Финансовый 2 3" xfId="291"/>
    <cellStyle name="Финансовый 2 3 2" xfId="292"/>
    <cellStyle name="Финансовый 2 3 3" xfId="293"/>
    <cellStyle name="Финансовый 2 3 4" xfId="294"/>
    <cellStyle name="Финансовый 2 3 5" xfId="295"/>
    <cellStyle name="Финансовый 2 4" xfId="296"/>
    <cellStyle name="Финансовый 2 4 2" xfId="297"/>
    <cellStyle name="Финансовый 2 4 3" xfId="298"/>
    <cellStyle name="Финансовый 2 5" xfId="299"/>
    <cellStyle name="Финансовый 2 6" xfId="300"/>
    <cellStyle name="Финансовый 2 7" xfId="301"/>
    <cellStyle name="Финансовый 2 8" xfId="302"/>
    <cellStyle name="Финансовый 3" xfId="303"/>
    <cellStyle name="Финансовый 3 2" xfId="304"/>
    <cellStyle name="Финансовый 3 2 2" xfId="305"/>
    <cellStyle name="Финансовый 3 2 3" xfId="306"/>
    <cellStyle name="Финансовый 3 2 4" xfId="307"/>
    <cellStyle name="Финансовый 3 2 5" xfId="308"/>
    <cellStyle name="Финансовый 3 3" xfId="309"/>
    <cellStyle name="Финансовый 3 3 2" xfId="310"/>
    <cellStyle name="Финансовый 3 3 3" xfId="311"/>
    <cellStyle name="Финансовый 3 4" xfId="312"/>
    <cellStyle name="Финансовый 3 5" xfId="313"/>
    <cellStyle name="Финансовый 3 6" xfId="314"/>
    <cellStyle name="Финансовый 3 7" xfId="315"/>
    <cellStyle name="Финансовый 4" xfId="316"/>
    <cellStyle name="Финансовый 4 2" xfId="317"/>
    <cellStyle name="Финансовый 4 2 2" xfId="318"/>
    <cellStyle name="Финансовый 4 2 3" xfId="319"/>
    <cellStyle name="Финансовый 4 2 4" xfId="320"/>
    <cellStyle name="Финансовый 4 2 5" xfId="321"/>
    <cellStyle name="Финансовый 4 3" xfId="322"/>
    <cellStyle name="Финансовый 4 3 2" xfId="323"/>
    <cellStyle name="Финансовый 4 3 3" xfId="324"/>
    <cellStyle name="Финансовый 4 4" xfId="325"/>
    <cellStyle name="Финансовый 4 5" xfId="326"/>
    <cellStyle name="Финансовый 4 6" xfId="327"/>
    <cellStyle name="Финансовый 4 7" xfId="328"/>
    <cellStyle name="Финансовый 5" xfId="329"/>
    <cellStyle name="Финансовый 5 2" xfId="330"/>
    <cellStyle name="Финансовый 5 2 2" xfId="331"/>
    <cellStyle name="Финансовый 5 2 3" xfId="332"/>
    <cellStyle name="Финансовый 5 2 4" xfId="333"/>
    <cellStyle name="Финансовый 5 2 5" xfId="334"/>
    <cellStyle name="Финансовый 5 3" xfId="335"/>
    <cellStyle name="Финансовый 5 3 2" xfId="336"/>
    <cellStyle name="Финансовый 5 3 3" xfId="337"/>
    <cellStyle name="Финансовый 5 4" xfId="338"/>
    <cellStyle name="Финансовый 5 5" xfId="339"/>
    <cellStyle name="Финансовый 5 6" xfId="340"/>
    <cellStyle name="Финансовый 5 7" xfId="341"/>
    <cellStyle name="Финансовый 6" xfId="342"/>
    <cellStyle name="Финансовый 6 2" xfId="343"/>
    <cellStyle name="Финансовый 6 2 2" xfId="344"/>
    <cellStyle name="Финансовый 6 2 3" xfId="345"/>
    <cellStyle name="Финансовый 6 2 4" xfId="346"/>
    <cellStyle name="Финансовый 6 2 5" xfId="347"/>
    <cellStyle name="Финансовый 6 3" xfId="348"/>
    <cellStyle name="Финансовый 6 4" xfId="349"/>
    <cellStyle name="Финансовый 6 5" xfId="350"/>
    <cellStyle name="Финансовый 6 6" xfId="351"/>
    <cellStyle name="Финансовый 6 7" xfId="352"/>
    <cellStyle name="Хороший" xfId="353"/>
    <cellStyle name="Хороший 2" xfId="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Бумажная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104"/>
  <sheetViews>
    <sheetView tabSelected="1" view="pageLayout" workbookViewId="0" topLeftCell="A88">
      <selection activeCell="H12" sqref="H12"/>
    </sheetView>
  </sheetViews>
  <sheetFormatPr defaultColWidth="9.00390625" defaultRowHeight="12.75"/>
  <cols>
    <col min="1" max="1" width="1.00390625" style="0" customWidth="1"/>
    <col min="2" max="2" width="13.00390625" style="26" hidden="1" customWidth="1"/>
    <col min="3" max="3" width="59.00390625" style="18" customWidth="1"/>
    <col min="4" max="4" width="14.125" style="26" customWidth="1"/>
    <col min="5" max="5" width="9.375" style="20" customWidth="1"/>
    <col min="6" max="6" width="7.125" style="19" customWidth="1"/>
    <col min="7" max="7" width="7.375" style="19" customWidth="1"/>
    <col min="8" max="8" width="9.875" style="19" customWidth="1"/>
    <col min="9" max="9" width="40.00390625" style="0" customWidth="1"/>
  </cols>
  <sheetData>
    <row r="1" spans="3:5" ht="21.75" customHeight="1">
      <c r="C1" s="17"/>
      <c r="D1" s="27"/>
      <c r="E1" s="20" t="s">
        <v>58</v>
      </c>
    </row>
    <row r="2" ht="18" customHeight="1">
      <c r="E2" s="20" t="s">
        <v>59</v>
      </c>
    </row>
    <row r="3" ht="19.5" customHeight="1">
      <c r="E3" s="20" t="s">
        <v>173</v>
      </c>
    </row>
    <row r="4" ht="18" customHeight="1">
      <c r="E4" s="20" t="s">
        <v>57</v>
      </c>
    </row>
    <row r="5" ht="12.75">
      <c r="D5" s="28"/>
    </row>
    <row r="6" spans="2:8" ht="22.5" customHeight="1">
      <c r="B6" s="144" t="s">
        <v>82</v>
      </c>
      <c r="C6" s="144"/>
      <c r="D6" s="144"/>
      <c r="E6" s="144"/>
      <c r="F6" s="144"/>
      <c r="G6" s="144"/>
      <c r="H6" s="144"/>
    </row>
    <row r="7" spans="2:8" s="65" customFormat="1" ht="15" customHeight="1">
      <c r="B7" s="145" t="s">
        <v>174</v>
      </c>
      <c r="C7" s="145"/>
      <c r="D7" s="145"/>
      <c r="E7" s="145"/>
      <c r="F7" s="145"/>
      <c r="G7" s="145"/>
      <c r="H7" s="145"/>
    </row>
    <row r="8" spans="2:8" ht="15.75" customHeight="1">
      <c r="B8" s="146" t="s">
        <v>83</v>
      </c>
      <c r="C8" s="146"/>
      <c r="D8" s="146"/>
      <c r="E8" s="146"/>
      <c r="F8" s="146"/>
      <c r="G8" s="146"/>
      <c r="H8" s="146"/>
    </row>
    <row r="9" spans="2:8" ht="12.75">
      <c r="B9" s="9"/>
      <c r="C9" s="9"/>
      <c r="D9" s="9"/>
      <c r="E9" s="9"/>
      <c r="F9" s="92"/>
      <c r="G9" s="92"/>
      <c r="H9" s="92"/>
    </row>
    <row r="10" spans="2:8" ht="42.75" customHeight="1">
      <c r="B10" s="38" t="s">
        <v>0</v>
      </c>
      <c r="C10" s="39" t="s">
        <v>175</v>
      </c>
      <c r="D10" s="38" t="s">
        <v>72</v>
      </c>
      <c r="E10" s="40" t="s">
        <v>68</v>
      </c>
      <c r="F10" s="93" t="s">
        <v>69</v>
      </c>
      <c r="G10" s="93" t="s">
        <v>70</v>
      </c>
      <c r="H10" s="94" t="s">
        <v>71</v>
      </c>
    </row>
    <row r="11" spans="2:8" ht="24" customHeight="1">
      <c r="B11" s="128" t="s">
        <v>171</v>
      </c>
      <c r="C11" s="129"/>
      <c r="D11" s="129"/>
      <c r="E11" s="129"/>
      <c r="F11" s="129"/>
      <c r="G11" s="130"/>
      <c r="H11" s="41"/>
    </row>
    <row r="12" spans="2:8" ht="20.25">
      <c r="B12" s="42" t="s">
        <v>160</v>
      </c>
      <c r="C12" s="43" t="s">
        <v>159</v>
      </c>
      <c r="D12" s="13" t="s">
        <v>37</v>
      </c>
      <c r="E12" s="44">
        <v>1649.8</v>
      </c>
      <c r="F12" s="10">
        <v>1</v>
      </c>
      <c r="G12" s="45">
        <v>15.805</v>
      </c>
      <c r="H12" s="46">
        <f aca="true" t="shared" si="0" ref="H12:H17">E12*F12*G12</f>
        <v>26075.089</v>
      </c>
    </row>
    <row r="13" spans="2:8" ht="17.25" customHeight="1">
      <c r="B13" s="78" t="s">
        <v>99</v>
      </c>
      <c r="C13" s="79" t="s">
        <v>100</v>
      </c>
      <c r="D13" s="13" t="s">
        <v>46</v>
      </c>
      <c r="E13" s="44">
        <v>1154.86</v>
      </c>
      <c r="F13" s="10">
        <v>2</v>
      </c>
      <c r="G13" s="47">
        <v>1.927</v>
      </c>
      <c r="H13" s="46">
        <f t="shared" si="0"/>
        <v>4450.83044</v>
      </c>
    </row>
    <row r="14" spans="2:8" ht="15" customHeight="1">
      <c r="B14" s="80" t="s">
        <v>101</v>
      </c>
      <c r="C14" s="29" t="s">
        <v>102</v>
      </c>
      <c r="D14" s="13" t="s">
        <v>47</v>
      </c>
      <c r="E14" s="44">
        <v>4.95</v>
      </c>
      <c r="F14" s="48">
        <v>1</v>
      </c>
      <c r="G14" s="48">
        <v>1927</v>
      </c>
      <c r="H14" s="46">
        <f t="shared" si="0"/>
        <v>9538.65</v>
      </c>
    </row>
    <row r="15" spans="2:8" ht="15" customHeight="1">
      <c r="B15" s="69" t="s">
        <v>103</v>
      </c>
      <c r="C15" s="3" t="s">
        <v>30</v>
      </c>
      <c r="D15" s="13" t="s">
        <v>20</v>
      </c>
      <c r="E15" s="44">
        <v>253.85</v>
      </c>
      <c r="F15" s="48">
        <v>1</v>
      </c>
      <c r="G15" s="21">
        <v>32</v>
      </c>
      <c r="H15" s="46">
        <f t="shared" si="0"/>
        <v>8123.2</v>
      </c>
    </row>
    <row r="16" spans="2:8" ht="16.5" customHeight="1">
      <c r="B16" s="69" t="s">
        <v>104</v>
      </c>
      <c r="C16" s="81" t="s">
        <v>105</v>
      </c>
      <c r="D16" s="14" t="s">
        <v>20</v>
      </c>
      <c r="E16" s="44">
        <v>1657.82</v>
      </c>
      <c r="F16" s="10">
        <v>1</v>
      </c>
      <c r="G16" s="10">
        <v>4</v>
      </c>
      <c r="H16" s="46">
        <f t="shared" si="0"/>
        <v>6631.28</v>
      </c>
    </row>
    <row r="17" spans="2:8" ht="16.5" customHeight="1">
      <c r="B17" s="69" t="s">
        <v>106</v>
      </c>
      <c r="C17" s="29" t="s">
        <v>45</v>
      </c>
      <c r="D17" s="13" t="s">
        <v>8</v>
      </c>
      <c r="E17" s="44">
        <v>851.91</v>
      </c>
      <c r="F17" s="10">
        <v>1</v>
      </c>
      <c r="G17" s="10">
        <v>4</v>
      </c>
      <c r="H17" s="46">
        <f t="shared" si="0"/>
        <v>3407.64</v>
      </c>
    </row>
    <row r="18" spans="2:8" ht="29.25" customHeight="1">
      <c r="B18" s="131" t="s">
        <v>74</v>
      </c>
      <c r="C18" s="132"/>
      <c r="D18" s="132"/>
      <c r="E18" s="132"/>
      <c r="F18" s="132"/>
      <c r="G18" s="133"/>
      <c r="H18" s="64"/>
    </row>
    <row r="19" spans="2:8" ht="16.5" customHeight="1">
      <c r="B19" s="134" t="s">
        <v>73</v>
      </c>
      <c r="C19" s="135"/>
      <c r="D19" s="102"/>
      <c r="E19" s="104"/>
      <c r="F19" s="103"/>
      <c r="G19" s="103"/>
      <c r="H19" s="105"/>
    </row>
    <row r="20" spans="2:8" ht="18" customHeight="1">
      <c r="B20" s="69" t="s">
        <v>107</v>
      </c>
      <c r="C20" s="29" t="s">
        <v>108</v>
      </c>
      <c r="D20" s="13" t="s">
        <v>11</v>
      </c>
      <c r="E20" s="44">
        <v>1555.55</v>
      </c>
      <c r="F20" s="2">
        <v>12</v>
      </c>
      <c r="G20" s="22">
        <v>0.465</v>
      </c>
      <c r="H20" s="46">
        <f>E20*F20*G20</f>
        <v>8679.969</v>
      </c>
    </row>
    <row r="21" spans="2:8" ht="12.75" customHeight="1">
      <c r="B21" s="69" t="s">
        <v>161</v>
      </c>
      <c r="C21" s="29" t="s">
        <v>17</v>
      </c>
      <c r="D21" s="13" t="s">
        <v>162</v>
      </c>
      <c r="E21" s="44">
        <v>1283.33</v>
      </c>
      <c r="F21" s="2">
        <v>1</v>
      </c>
      <c r="G21" s="21">
        <f>2945/100</f>
        <v>29.45</v>
      </c>
      <c r="H21" s="46">
        <f aca="true" t="shared" si="1" ref="H21:H28">E21*F21*G21</f>
        <v>37794.068499999994</v>
      </c>
    </row>
    <row r="22" spans="2:8" ht="12" customHeight="1">
      <c r="B22" s="69" t="s">
        <v>163</v>
      </c>
      <c r="C22" s="29" t="s">
        <v>18</v>
      </c>
      <c r="D22" s="13" t="s">
        <v>26</v>
      </c>
      <c r="E22" s="44">
        <v>1201.66</v>
      </c>
      <c r="F22" s="2">
        <v>1</v>
      </c>
      <c r="G22" s="21">
        <f>2945/100</f>
        <v>29.45</v>
      </c>
      <c r="H22" s="46">
        <f t="shared" si="1"/>
        <v>35388.887</v>
      </c>
    </row>
    <row r="23" spans="2:8" ht="12" customHeight="1">
      <c r="B23" s="69" t="s">
        <v>164</v>
      </c>
      <c r="C23" s="29" t="s">
        <v>165</v>
      </c>
      <c r="D23" s="13" t="s">
        <v>26</v>
      </c>
      <c r="E23" s="44">
        <v>501.66</v>
      </c>
      <c r="F23" s="2">
        <v>1</v>
      </c>
      <c r="G23" s="21">
        <f>2945/100</f>
        <v>29.45</v>
      </c>
      <c r="H23" s="46">
        <f t="shared" si="1"/>
        <v>14773.887</v>
      </c>
    </row>
    <row r="24" spans="2:8" ht="14.25" customHeight="1">
      <c r="B24" s="69" t="s">
        <v>166</v>
      </c>
      <c r="C24" s="98" t="s">
        <v>167</v>
      </c>
      <c r="D24" s="52" t="s">
        <v>168</v>
      </c>
      <c r="E24" s="44">
        <v>338.33</v>
      </c>
      <c r="F24" s="22">
        <v>1</v>
      </c>
      <c r="G24" s="21">
        <f>2945/2/10</f>
        <v>147.25</v>
      </c>
      <c r="H24" s="46">
        <f>E24*F24*G24</f>
        <v>49819.0925</v>
      </c>
    </row>
    <row r="25" spans="2:8" ht="12.75">
      <c r="B25" s="71" t="s">
        <v>170</v>
      </c>
      <c r="C25" s="29" t="s">
        <v>19</v>
      </c>
      <c r="D25" s="52" t="s">
        <v>169</v>
      </c>
      <c r="E25" s="100">
        <v>159.44</v>
      </c>
      <c r="F25" s="99">
        <v>1</v>
      </c>
      <c r="G25" s="101">
        <f>73693/1000</f>
        <v>73.693</v>
      </c>
      <c r="H25" s="68">
        <f t="shared" si="1"/>
        <v>11749.61192</v>
      </c>
    </row>
    <row r="26" spans="2:8" ht="12.75">
      <c r="B26" s="82" t="s">
        <v>112</v>
      </c>
      <c r="C26" s="29" t="s">
        <v>113</v>
      </c>
      <c r="D26" s="13" t="s">
        <v>114</v>
      </c>
      <c r="E26" s="44">
        <v>116.67</v>
      </c>
      <c r="F26" s="2">
        <v>1</v>
      </c>
      <c r="G26" s="22">
        <f>16*2</f>
        <v>32</v>
      </c>
      <c r="H26" s="46">
        <f t="shared" si="1"/>
        <v>3733.44</v>
      </c>
    </row>
    <row r="27" spans="2:8" ht="15" customHeight="1">
      <c r="B27" s="69" t="s">
        <v>110</v>
      </c>
      <c r="C27" s="29" t="s">
        <v>111</v>
      </c>
      <c r="D27" s="13" t="s">
        <v>9</v>
      </c>
      <c r="E27" s="44">
        <v>217.78</v>
      </c>
      <c r="F27" s="2">
        <v>2</v>
      </c>
      <c r="G27" s="21">
        <v>18</v>
      </c>
      <c r="H27" s="46">
        <f t="shared" si="1"/>
        <v>7840.08</v>
      </c>
    </row>
    <row r="28" spans="2:8" ht="12" customHeight="1">
      <c r="B28" s="69" t="s">
        <v>109</v>
      </c>
      <c r="C28" s="29" t="s">
        <v>32</v>
      </c>
      <c r="D28" s="13" t="s">
        <v>96</v>
      </c>
      <c r="E28" s="44">
        <v>206.11</v>
      </c>
      <c r="F28" s="2">
        <v>1</v>
      </c>
      <c r="G28" s="22">
        <v>28</v>
      </c>
      <c r="H28" s="46">
        <f t="shared" si="1"/>
        <v>5771.08</v>
      </c>
    </row>
    <row r="29" spans="2:8" ht="15" customHeight="1">
      <c r="B29" s="33"/>
      <c r="C29" s="37" t="s">
        <v>67</v>
      </c>
      <c r="D29" s="33"/>
      <c r="E29" s="44"/>
      <c r="F29" s="2"/>
      <c r="G29" s="21"/>
      <c r="H29" s="46"/>
    </row>
    <row r="30" spans="2:8" ht="13.5" customHeight="1">
      <c r="B30" s="80" t="s">
        <v>119</v>
      </c>
      <c r="C30" s="29" t="s">
        <v>21</v>
      </c>
      <c r="D30" s="13" t="s">
        <v>22</v>
      </c>
      <c r="E30" s="44">
        <v>1147.7</v>
      </c>
      <c r="F30" s="31">
        <v>1</v>
      </c>
      <c r="G30" s="49">
        <v>20</v>
      </c>
      <c r="H30" s="46">
        <f>E30*F30*G30</f>
        <v>22954</v>
      </c>
    </row>
    <row r="31" spans="2:8" ht="13.5" customHeight="1">
      <c r="B31" s="80" t="s">
        <v>120</v>
      </c>
      <c r="C31" s="29" t="s">
        <v>23</v>
      </c>
      <c r="D31" s="13" t="s">
        <v>22</v>
      </c>
      <c r="E31" s="44">
        <v>1540.98</v>
      </c>
      <c r="F31" s="31">
        <v>1</v>
      </c>
      <c r="G31" s="49">
        <v>12</v>
      </c>
      <c r="H31" s="46">
        <f>E31*F31*G31</f>
        <v>18491.760000000002</v>
      </c>
    </row>
    <row r="32" spans="2:8" ht="13.5" customHeight="1">
      <c r="B32" s="80" t="s">
        <v>120</v>
      </c>
      <c r="C32" s="29" t="s">
        <v>24</v>
      </c>
      <c r="D32" s="13" t="s">
        <v>22</v>
      </c>
      <c r="E32" s="44">
        <v>1940.98</v>
      </c>
      <c r="F32" s="31">
        <v>1</v>
      </c>
      <c r="G32" s="49">
        <v>12</v>
      </c>
      <c r="H32" s="46">
        <f>E32*F32*G32</f>
        <v>23291.760000000002</v>
      </c>
    </row>
    <row r="33" spans="2:8" ht="13.5" customHeight="1">
      <c r="B33" s="80" t="s">
        <v>121</v>
      </c>
      <c r="C33" s="1" t="s">
        <v>62</v>
      </c>
      <c r="D33" s="33" t="s">
        <v>22</v>
      </c>
      <c r="E33" s="44">
        <v>2367.55</v>
      </c>
      <c r="F33" s="31">
        <v>1</v>
      </c>
      <c r="G33" s="49">
        <v>8</v>
      </c>
      <c r="H33" s="46">
        <f>E33*F33*G33</f>
        <v>18940.4</v>
      </c>
    </row>
    <row r="34" spans="2:8" ht="13.5" customHeight="1">
      <c r="B34" s="86" t="s">
        <v>122</v>
      </c>
      <c r="C34" s="29" t="s">
        <v>25</v>
      </c>
      <c r="D34" s="13" t="s">
        <v>10</v>
      </c>
      <c r="E34" s="44">
        <v>997.46</v>
      </c>
      <c r="F34" s="2">
        <v>1</v>
      </c>
      <c r="G34" s="21">
        <v>20</v>
      </c>
      <c r="H34" s="46">
        <f>E34*F34*G34</f>
        <v>19949.2</v>
      </c>
    </row>
    <row r="35" spans="2:8" ht="18" customHeight="1">
      <c r="B35" s="124" t="s">
        <v>75</v>
      </c>
      <c r="C35" s="136"/>
      <c r="D35" s="102"/>
      <c r="E35" s="104"/>
      <c r="F35" s="103"/>
      <c r="G35" s="103"/>
      <c r="H35" s="105"/>
    </row>
    <row r="36" spans="2:8" ht="23.25" customHeight="1">
      <c r="B36" s="69" t="s">
        <v>107</v>
      </c>
      <c r="C36" s="29" t="s">
        <v>38</v>
      </c>
      <c r="D36" s="13" t="s">
        <v>61</v>
      </c>
      <c r="E36" s="44">
        <v>1555.55</v>
      </c>
      <c r="F36" s="22">
        <v>12</v>
      </c>
      <c r="G36" s="22">
        <v>1.423</v>
      </c>
      <c r="H36" s="46">
        <f>E36*F36*G36</f>
        <v>26562.571799999998</v>
      </c>
    </row>
    <row r="37" spans="2:8" ht="15" customHeight="1">
      <c r="B37" s="80" t="s">
        <v>115</v>
      </c>
      <c r="C37" s="30" t="s">
        <v>12</v>
      </c>
      <c r="D37" s="13" t="s">
        <v>13</v>
      </c>
      <c r="E37" s="44">
        <v>77.78</v>
      </c>
      <c r="F37" s="22">
        <v>1</v>
      </c>
      <c r="G37" s="8">
        <v>80</v>
      </c>
      <c r="H37" s="46">
        <f>E37*F37*G37</f>
        <v>6222.4</v>
      </c>
    </row>
    <row r="38" spans="2:8" ht="23.25" customHeight="1">
      <c r="B38" s="83" t="s">
        <v>116</v>
      </c>
      <c r="C38" s="84" t="s">
        <v>117</v>
      </c>
      <c r="D38" s="85" t="s">
        <v>118</v>
      </c>
      <c r="E38" s="44">
        <v>388.89</v>
      </c>
      <c r="F38" s="2">
        <v>1</v>
      </c>
      <c r="G38" s="21">
        <v>32</v>
      </c>
      <c r="H38" s="46">
        <f>E38*F38*G38</f>
        <v>12444.48</v>
      </c>
    </row>
    <row r="39" spans="2:8" ht="15" customHeight="1">
      <c r="B39" s="33"/>
      <c r="C39" s="37" t="s">
        <v>67</v>
      </c>
      <c r="D39" s="33"/>
      <c r="E39" s="44"/>
      <c r="F39" s="2"/>
      <c r="G39" s="21"/>
      <c r="H39" s="46"/>
    </row>
    <row r="40" spans="2:8" ht="15" customHeight="1">
      <c r="B40" s="80" t="s">
        <v>119</v>
      </c>
      <c r="C40" s="29" t="s">
        <v>21</v>
      </c>
      <c r="D40" s="13" t="s">
        <v>22</v>
      </c>
      <c r="E40" s="44">
        <v>1147.7</v>
      </c>
      <c r="F40" s="31">
        <v>1</v>
      </c>
      <c r="G40" s="49">
        <v>20</v>
      </c>
      <c r="H40" s="46">
        <f>E40*F40*G40</f>
        <v>22954</v>
      </c>
    </row>
    <row r="41" spans="2:8" ht="15" customHeight="1">
      <c r="B41" s="80" t="s">
        <v>120</v>
      </c>
      <c r="C41" s="29" t="s">
        <v>23</v>
      </c>
      <c r="D41" s="13" t="s">
        <v>22</v>
      </c>
      <c r="E41" s="44">
        <v>1540.98</v>
      </c>
      <c r="F41" s="31">
        <v>1</v>
      </c>
      <c r="G41" s="49">
        <v>14</v>
      </c>
      <c r="H41" s="46">
        <f>E41*F41*G41</f>
        <v>21573.72</v>
      </c>
    </row>
    <row r="42" spans="2:8" ht="15" customHeight="1">
      <c r="B42" s="80" t="s">
        <v>120</v>
      </c>
      <c r="C42" s="29" t="s">
        <v>24</v>
      </c>
      <c r="D42" s="13" t="s">
        <v>22</v>
      </c>
      <c r="E42" s="44">
        <v>1940.98</v>
      </c>
      <c r="F42" s="31">
        <v>1</v>
      </c>
      <c r="G42" s="49">
        <v>12</v>
      </c>
      <c r="H42" s="46">
        <f>E42*F42*G42</f>
        <v>23291.760000000002</v>
      </c>
    </row>
    <row r="43" spans="2:8" ht="15" customHeight="1">
      <c r="B43" s="80" t="s">
        <v>121</v>
      </c>
      <c r="C43" s="1" t="s">
        <v>62</v>
      </c>
      <c r="D43" s="33" t="s">
        <v>22</v>
      </c>
      <c r="E43" s="44">
        <v>2367.55</v>
      </c>
      <c r="F43" s="31">
        <v>1</v>
      </c>
      <c r="G43" s="49">
        <v>8</v>
      </c>
      <c r="H43" s="46">
        <f>E43*F43*G43</f>
        <v>18940.4</v>
      </c>
    </row>
    <row r="44" spans="2:8" ht="15" customHeight="1">
      <c r="B44" s="86" t="s">
        <v>122</v>
      </c>
      <c r="C44" s="29" t="s">
        <v>25</v>
      </c>
      <c r="D44" s="13" t="s">
        <v>10</v>
      </c>
      <c r="E44" s="44">
        <v>997.46</v>
      </c>
      <c r="F44" s="2">
        <v>1</v>
      </c>
      <c r="G44" s="21">
        <v>24</v>
      </c>
      <c r="H44" s="46">
        <f>E44*F44*G44</f>
        <v>23939.04</v>
      </c>
    </row>
    <row r="45" spans="2:8" ht="14.25" customHeight="1">
      <c r="B45" s="137" t="s">
        <v>76</v>
      </c>
      <c r="C45" s="138"/>
      <c r="D45" s="102"/>
      <c r="E45" s="104"/>
      <c r="F45" s="103"/>
      <c r="G45" s="103"/>
      <c r="H45" s="106"/>
    </row>
    <row r="46" spans="2:8" ht="20.25">
      <c r="B46" s="69" t="s">
        <v>123</v>
      </c>
      <c r="C46" s="30" t="s">
        <v>15</v>
      </c>
      <c r="D46" s="13" t="s">
        <v>88</v>
      </c>
      <c r="E46" s="44">
        <v>36.42</v>
      </c>
      <c r="F46" s="21">
        <v>4</v>
      </c>
      <c r="G46" s="2">
        <v>96</v>
      </c>
      <c r="H46" s="46">
        <f aca="true" t="shared" si="2" ref="H46:H52">E46*F46*G46</f>
        <v>13985.28</v>
      </c>
    </row>
    <row r="47" spans="2:8" ht="17.25" customHeight="1">
      <c r="B47" s="71" t="s">
        <v>89</v>
      </c>
      <c r="C47" s="77" t="s">
        <v>90</v>
      </c>
      <c r="D47" s="74" t="s">
        <v>20</v>
      </c>
      <c r="E47" s="73">
        <v>488.38</v>
      </c>
      <c r="F47" s="21">
        <v>1</v>
      </c>
      <c r="G47" s="31">
        <v>36</v>
      </c>
      <c r="H47" s="46">
        <f>E47*F47*G47</f>
        <v>17581.68</v>
      </c>
    </row>
    <row r="48" spans="2:8" ht="18">
      <c r="B48" s="69" t="s">
        <v>91</v>
      </c>
      <c r="C48" s="70" t="s">
        <v>94</v>
      </c>
      <c r="D48" s="13" t="s">
        <v>92</v>
      </c>
      <c r="E48" s="73">
        <v>202.31</v>
      </c>
      <c r="F48" s="76">
        <v>4</v>
      </c>
      <c r="G48" s="2">
        <v>4</v>
      </c>
      <c r="H48" s="46">
        <f>E48*F48*G48</f>
        <v>3236.96</v>
      </c>
    </row>
    <row r="49" spans="2:8" ht="17.25" customHeight="1">
      <c r="B49" s="71" t="s">
        <v>89</v>
      </c>
      <c r="C49" s="3" t="s">
        <v>93</v>
      </c>
      <c r="D49" s="13" t="s">
        <v>92</v>
      </c>
      <c r="E49" s="44">
        <v>488.38</v>
      </c>
      <c r="F49" s="72">
        <v>2</v>
      </c>
      <c r="G49" s="2">
        <v>4</v>
      </c>
      <c r="H49" s="46">
        <f>E49*F49*G49</f>
        <v>3907.04</v>
      </c>
    </row>
    <row r="50" spans="2:8" ht="15" customHeight="1">
      <c r="B50" s="69" t="s">
        <v>91</v>
      </c>
      <c r="C50" s="30" t="s">
        <v>60</v>
      </c>
      <c r="D50" s="34" t="s">
        <v>14</v>
      </c>
      <c r="E50" s="44">
        <v>485.55</v>
      </c>
      <c r="F50" s="50">
        <v>4</v>
      </c>
      <c r="G50" s="21">
        <v>2</v>
      </c>
      <c r="H50" s="46">
        <f t="shared" si="2"/>
        <v>3884.4</v>
      </c>
    </row>
    <row r="51" spans="2:8" ht="15" customHeight="1">
      <c r="B51" s="69" t="s">
        <v>124</v>
      </c>
      <c r="C51" s="29" t="s">
        <v>125</v>
      </c>
      <c r="D51" s="13" t="s">
        <v>41</v>
      </c>
      <c r="E51" s="44">
        <v>236.24</v>
      </c>
      <c r="F51" s="50">
        <v>1</v>
      </c>
      <c r="G51" s="8">
        <v>90</v>
      </c>
      <c r="H51" s="46">
        <f t="shared" si="2"/>
        <v>21261.600000000002</v>
      </c>
    </row>
    <row r="52" spans="2:8" ht="15" customHeight="1">
      <c r="B52" s="80" t="s">
        <v>126</v>
      </c>
      <c r="C52" s="30" t="s">
        <v>16</v>
      </c>
      <c r="D52" s="13" t="s">
        <v>13</v>
      </c>
      <c r="E52" s="44">
        <v>38.89</v>
      </c>
      <c r="F52" s="21">
        <v>12</v>
      </c>
      <c r="G52" s="2">
        <v>153</v>
      </c>
      <c r="H52" s="46">
        <f t="shared" si="2"/>
        <v>71402.04000000001</v>
      </c>
    </row>
    <row r="53" spans="2:8" ht="12.75">
      <c r="B53" s="42"/>
      <c r="C53" s="37" t="s">
        <v>67</v>
      </c>
      <c r="D53" s="14"/>
      <c r="E53" s="44"/>
      <c r="F53" s="2"/>
      <c r="G53" s="2"/>
      <c r="H53" s="46"/>
    </row>
    <row r="54" spans="2:8" ht="17.25" customHeight="1">
      <c r="B54" s="69" t="s">
        <v>128</v>
      </c>
      <c r="C54" s="7" t="s">
        <v>127</v>
      </c>
      <c r="D54" s="15" t="s">
        <v>27</v>
      </c>
      <c r="E54" s="44">
        <v>2264.25</v>
      </c>
      <c r="F54" s="2">
        <v>1</v>
      </c>
      <c r="G54" s="2">
        <v>8</v>
      </c>
      <c r="H54" s="46">
        <f>E54*F54*G54</f>
        <v>18114</v>
      </c>
    </row>
    <row r="55" spans="2:8" ht="14.25" customHeight="1">
      <c r="B55" s="13" t="s">
        <v>28</v>
      </c>
      <c r="C55" s="29" t="s">
        <v>54</v>
      </c>
      <c r="D55" s="13" t="s">
        <v>41</v>
      </c>
      <c r="E55" s="44">
        <v>1413.93</v>
      </c>
      <c r="F55" s="32">
        <v>1</v>
      </c>
      <c r="G55" s="53">
        <v>10</v>
      </c>
      <c r="H55" s="46">
        <f>E55*F55*G55</f>
        <v>14139.300000000001</v>
      </c>
    </row>
    <row r="56" spans="2:8" ht="14.25" customHeight="1">
      <c r="B56" s="13" t="s">
        <v>28</v>
      </c>
      <c r="C56" s="29" t="s">
        <v>66</v>
      </c>
      <c r="D56" s="13" t="s">
        <v>41</v>
      </c>
      <c r="E56" s="44">
        <v>1071.42</v>
      </c>
      <c r="F56" s="32">
        <v>1</v>
      </c>
      <c r="G56" s="53">
        <v>20</v>
      </c>
      <c r="H56" s="46">
        <f>E56*F56*G56</f>
        <v>21428.4</v>
      </c>
    </row>
    <row r="57" spans="2:8" ht="18" customHeight="1">
      <c r="B57" s="139" t="s">
        <v>78</v>
      </c>
      <c r="C57" s="140"/>
      <c r="D57" s="140"/>
      <c r="E57" s="140"/>
      <c r="F57" s="140"/>
      <c r="G57" s="141"/>
      <c r="H57" s="110"/>
    </row>
    <row r="58" spans="2:8" ht="15" customHeight="1">
      <c r="B58" s="137" t="s">
        <v>79</v>
      </c>
      <c r="C58" s="138"/>
      <c r="D58" s="107"/>
      <c r="E58" s="104"/>
      <c r="F58" s="103"/>
      <c r="G58" s="103"/>
      <c r="H58" s="105"/>
    </row>
    <row r="59" spans="2:8" ht="13.5" customHeight="1">
      <c r="B59" s="87" t="s">
        <v>129</v>
      </c>
      <c r="C59" s="29" t="s">
        <v>130</v>
      </c>
      <c r="D59" s="13" t="s">
        <v>53</v>
      </c>
      <c r="E59" s="44">
        <v>1.12</v>
      </c>
      <c r="F59" s="21">
        <v>250</v>
      </c>
      <c r="G59" s="21">
        <v>31</v>
      </c>
      <c r="H59" s="46">
        <f aca="true" t="shared" si="3" ref="H59:H75">E59*F59*G59</f>
        <v>8680</v>
      </c>
    </row>
    <row r="60" spans="2:8" ht="18">
      <c r="B60" s="87" t="s">
        <v>154</v>
      </c>
      <c r="C60" s="29" t="s">
        <v>132</v>
      </c>
      <c r="D60" s="13" t="s">
        <v>53</v>
      </c>
      <c r="E60" s="44">
        <v>2.41</v>
      </c>
      <c r="F60" s="21">
        <v>250</v>
      </c>
      <c r="G60" s="21">
        <v>31</v>
      </c>
      <c r="H60" s="46">
        <f t="shared" si="3"/>
        <v>18677.5</v>
      </c>
    </row>
    <row r="61" spans="2:8" ht="16.5" customHeight="1">
      <c r="B61" s="87" t="s">
        <v>129</v>
      </c>
      <c r="C61" s="55" t="s">
        <v>133</v>
      </c>
      <c r="D61" s="13" t="s">
        <v>53</v>
      </c>
      <c r="E61" s="44">
        <v>1.12</v>
      </c>
      <c r="F61" s="21">
        <v>250</v>
      </c>
      <c r="G61" s="5">
        <v>91.72</v>
      </c>
      <c r="H61" s="46">
        <f t="shared" si="3"/>
        <v>25681.6</v>
      </c>
    </row>
    <row r="62" spans="2:8" ht="13.5" customHeight="1">
      <c r="B62" s="87" t="s">
        <v>131</v>
      </c>
      <c r="C62" s="55" t="s">
        <v>49</v>
      </c>
      <c r="D62" s="13" t="s">
        <v>53</v>
      </c>
      <c r="E62" s="44">
        <v>1.45</v>
      </c>
      <c r="F62" s="21">
        <v>250</v>
      </c>
      <c r="G62" s="5">
        <v>91.72</v>
      </c>
      <c r="H62" s="46">
        <f t="shared" si="3"/>
        <v>33248.5</v>
      </c>
    </row>
    <row r="63" spans="2:8" ht="17.25" customHeight="1">
      <c r="B63" s="87" t="s">
        <v>134</v>
      </c>
      <c r="C63" s="3" t="s">
        <v>64</v>
      </c>
      <c r="D63" s="13" t="s">
        <v>48</v>
      </c>
      <c r="E63" s="44">
        <v>0.98</v>
      </c>
      <c r="F63" s="21">
        <v>12</v>
      </c>
      <c r="G63" s="21">
        <f>425.57+71.06</f>
        <v>496.63</v>
      </c>
      <c r="H63" s="46">
        <f t="shared" si="3"/>
        <v>5840.3688</v>
      </c>
    </row>
    <row r="64" spans="2:8" ht="15" customHeight="1">
      <c r="B64" s="87" t="s">
        <v>134</v>
      </c>
      <c r="C64" s="29" t="s">
        <v>50</v>
      </c>
      <c r="D64" s="13" t="s">
        <v>48</v>
      </c>
      <c r="E64" s="44">
        <v>0.98</v>
      </c>
      <c r="F64" s="21">
        <v>104</v>
      </c>
      <c r="G64" s="22">
        <v>1137.77</v>
      </c>
      <c r="H64" s="46">
        <f t="shared" si="3"/>
        <v>115961.5184</v>
      </c>
    </row>
    <row r="65" spans="2:8" ht="15" customHeight="1">
      <c r="B65" s="87" t="s">
        <v>135</v>
      </c>
      <c r="C65" s="29" t="s">
        <v>65</v>
      </c>
      <c r="D65" s="13" t="s">
        <v>48</v>
      </c>
      <c r="E65" s="44">
        <v>1.24</v>
      </c>
      <c r="F65" s="21">
        <v>12</v>
      </c>
      <c r="G65" s="21">
        <f>425.57+71.06</f>
        <v>496.63</v>
      </c>
      <c r="H65" s="46">
        <f>E65*F65*G65</f>
        <v>7389.854399999999</v>
      </c>
    </row>
    <row r="66" spans="2:8" ht="15" customHeight="1">
      <c r="B66" s="87" t="s">
        <v>135</v>
      </c>
      <c r="C66" s="29" t="s">
        <v>51</v>
      </c>
      <c r="D66" s="13" t="s">
        <v>48</v>
      </c>
      <c r="E66" s="44">
        <v>1.24</v>
      </c>
      <c r="F66" s="21">
        <v>52</v>
      </c>
      <c r="G66" s="21">
        <v>1137.77</v>
      </c>
      <c r="H66" s="46">
        <f>E66*F66*G66</f>
        <v>73363.4096</v>
      </c>
    </row>
    <row r="67" spans="2:8" ht="15" customHeight="1">
      <c r="B67" s="87" t="s">
        <v>136</v>
      </c>
      <c r="C67" s="29" t="s">
        <v>5</v>
      </c>
      <c r="D67" s="13" t="s">
        <v>53</v>
      </c>
      <c r="E67" s="44">
        <v>1.69</v>
      </c>
      <c r="F67" s="21">
        <v>250</v>
      </c>
      <c r="G67" s="21">
        <v>15</v>
      </c>
      <c r="H67" s="46">
        <f t="shared" si="3"/>
        <v>6337.5</v>
      </c>
    </row>
    <row r="68" spans="2:8" ht="15" customHeight="1">
      <c r="B68" s="87" t="s">
        <v>137</v>
      </c>
      <c r="C68" s="29" t="s">
        <v>6</v>
      </c>
      <c r="D68" s="13" t="s">
        <v>53</v>
      </c>
      <c r="E68" s="44">
        <v>2.17</v>
      </c>
      <c r="F68" s="21">
        <v>104</v>
      </c>
      <c r="G68" s="21">
        <v>75</v>
      </c>
      <c r="H68" s="46">
        <f t="shared" si="3"/>
        <v>16926</v>
      </c>
    </row>
    <row r="69" spans="2:8" ht="15" customHeight="1">
      <c r="B69" s="87" t="s">
        <v>137</v>
      </c>
      <c r="C69" s="29" t="s">
        <v>52</v>
      </c>
      <c r="D69" s="13" t="s">
        <v>53</v>
      </c>
      <c r="E69" s="44">
        <v>2.17</v>
      </c>
      <c r="F69" s="21">
        <v>52</v>
      </c>
      <c r="G69" s="21">
        <v>160</v>
      </c>
      <c r="H69" s="46">
        <f t="shared" si="3"/>
        <v>18054.4</v>
      </c>
    </row>
    <row r="70" spans="2:8" ht="15" customHeight="1">
      <c r="B70" s="87" t="s">
        <v>138</v>
      </c>
      <c r="C70" s="89" t="s">
        <v>140</v>
      </c>
      <c r="D70" s="13" t="s">
        <v>53</v>
      </c>
      <c r="E70" s="44">
        <v>2.17</v>
      </c>
      <c r="F70" s="21">
        <v>6</v>
      </c>
      <c r="G70" s="21">
        <v>227</v>
      </c>
      <c r="H70" s="46">
        <f t="shared" si="3"/>
        <v>2955.54</v>
      </c>
    </row>
    <row r="71" spans="2:8" ht="15" customHeight="1">
      <c r="B71" s="87" t="s">
        <v>143</v>
      </c>
      <c r="C71" s="88" t="s">
        <v>139</v>
      </c>
      <c r="D71" s="13" t="s">
        <v>53</v>
      </c>
      <c r="E71" s="44">
        <v>1.73</v>
      </c>
      <c r="F71" s="21">
        <v>6</v>
      </c>
      <c r="G71" s="21">
        <v>200</v>
      </c>
      <c r="H71" s="46">
        <f t="shared" si="3"/>
        <v>2076</v>
      </c>
    </row>
    <row r="72" spans="2:8" ht="15" customHeight="1">
      <c r="B72" s="90" t="s">
        <v>141</v>
      </c>
      <c r="C72" s="91" t="s">
        <v>142</v>
      </c>
      <c r="D72" s="13" t="s">
        <v>53</v>
      </c>
      <c r="E72" s="44">
        <v>1.29</v>
      </c>
      <c r="F72" s="21">
        <v>6</v>
      </c>
      <c r="G72" s="21">
        <v>87</v>
      </c>
      <c r="H72" s="46">
        <f t="shared" si="3"/>
        <v>673.38</v>
      </c>
    </row>
    <row r="73" spans="2:8" ht="15" customHeight="1">
      <c r="B73" s="87" t="s">
        <v>144</v>
      </c>
      <c r="C73" s="89" t="s">
        <v>145</v>
      </c>
      <c r="D73" s="13" t="s">
        <v>53</v>
      </c>
      <c r="E73" s="44">
        <v>2.08</v>
      </c>
      <c r="F73" s="21">
        <v>6</v>
      </c>
      <c r="G73" s="21">
        <v>60</v>
      </c>
      <c r="H73" s="46">
        <f t="shared" si="3"/>
        <v>748.8000000000001</v>
      </c>
    </row>
    <row r="74" spans="2:8" ht="15.75" customHeight="1">
      <c r="B74" s="90" t="s">
        <v>146</v>
      </c>
      <c r="C74" s="91" t="s">
        <v>7</v>
      </c>
      <c r="D74" s="13" t="s">
        <v>53</v>
      </c>
      <c r="E74" s="44">
        <v>1</v>
      </c>
      <c r="F74" s="21">
        <v>1</v>
      </c>
      <c r="G74" s="75">
        <v>1137.77</v>
      </c>
      <c r="H74" s="46">
        <f t="shared" si="3"/>
        <v>1137.77</v>
      </c>
    </row>
    <row r="75" spans="2:8" ht="12.75">
      <c r="B75" s="87" t="s">
        <v>137</v>
      </c>
      <c r="C75" s="88" t="s">
        <v>147</v>
      </c>
      <c r="D75" s="13" t="s">
        <v>53</v>
      </c>
      <c r="E75" s="44">
        <v>0.37</v>
      </c>
      <c r="F75" s="21">
        <v>2</v>
      </c>
      <c r="G75" s="22">
        <v>1038.64</v>
      </c>
      <c r="H75" s="46">
        <f t="shared" si="3"/>
        <v>768.5936</v>
      </c>
    </row>
    <row r="76" spans="2:8" ht="15.75" customHeight="1">
      <c r="B76" s="142" t="s">
        <v>172</v>
      </c>
      <c r="C76" s="143"/>
      <c r="D76" s="108"/>
      <c r="E76" s="104"/>
      <c r="F76" s="103"/>
      <c r="G76" s="103"/>
      <c r="H76" s="105"/>
    </row>
    <row r="77" spans="2:8" ht="15.75" customHeight="1">
      <c r="B77" s="87" t="s">
        <v>148</v>
      </c>
      <c r="C77" s="29" t="s">
        <v>149</v>
      </c>
      <c r="D77" s="13" t="s">
        <v>53</v>
      </c>
      <c r="E77" s="44">
        <v>0.36</v>
      </c>
      <c r="F77" s="21">
        <v>250</v>
      </c>
      <c r="G77" s="5">
        <v>2233</v>
      </c>
      <c r="H77" s="46">
        <f aca="true" t="shared" si="4" ref="H77:H82">E77*F77*G77</f>
        <v>200970</v>
      </c>
    </row>
    <row r="78" spans="2:8" ht="18">
      <c r="B78" s="87" t="s">
        <v>150</v>
      </c>
      <c r="C78" s="29" t="s">
        <v>151</v>
      </c>
      <c r="D78" s="13" t="s">
        <v>53</v>
      </c>
      <c r="E78" s="44">
        <v>0.47</v>
      </c>
      <c r="F78" s="21">
        <v>250</v>
      </c>
      <c r="G78" s="5">
        <v>30</v>
      </c>
      <c r="H78" s="46">
        <f t="shared" si="4"/>
        <v>3525</v>
      </c>
    </row>
    <row r="79" spans="2:8" ht="18">
      <c r="B79" s="87" t="s">
        <v>152</v>
      </c>
      <c r="C79" s="3" t="s">
        <v>44</v>
      </c>
      <c r="D79" s="13" t="s">
        <v>53</v>
      </c>
      <c r="E79" s="44">
        <v>2.5535637666</v>
      </c>
      <c r="F79" s="8">
        <v>4</v>
      </c>
      <c r="G79" s="5">
        <v>1100</v>
      </c>
      <c r="H79" s="46">
        <f t="shared" si="4"/>
        <v>11235.68057304</v>
      </c>
    </row>
    <row r="80" spans="2:8" ht="16.5" customHeight="1">
      <c r="B80" s="59" t="s">
        <v>3</v>
      </c>
      <c r="C80" s="29" t="s">
        <v>31</v>
      </c>
      <c r="D80" s="13" t="s">
        <v>1</v>
      </c>
      <c r="E80" s="44">
        <v>2.5395005</v>
      </c>
      <c r="F80" s="21">
        <v>5</v>
      </c>
      <c r="G80" s="5">
        <v>1100</v>
      </c>
      <c r="H80" s="46">
        <f t="shared" si="4"/>
        <v>13967.252749999998</v>
      </c>
    </row>
    <row r="81" spans="2:8" ht="18">
      <c r="B81" s="87" t="s">
        <v>154</v>
      </c>
      <c r="C81" s="29" t="s">
        <v>2</v>
      </c>
      <c r="D81" s="13" t="s">
        <v>1</v>
      </c>
      <c r="E81" s="44">
        <v>5.466219065999999</v>
      </c>
      <c r="F81" s="8">
        <v>12</v>
      </c>
      <c r="G81" s="21">
        <v>40</v>
      </c>
      <c r="H81" s="46">
        <f t="shared" si="4"/>
        <v>2623.785151679999</v>
      </c>
    </row>
    <row r="82" spans="2:8" ht="12.75" customHeight="1">
      <c r="B82" s="87" t="s">
        <v>153</v>
      </c>
      <c r="C82" s="29" t="s">
        <v>177</v>
      </c>
      <c r="D82" s="13" t="s">
        <v>4</v>
      </c>
      <c r="E82" s="44">
        <v>20.1561159</v>
      </c>
      <c r="F82" s="21">
        <v>250</v>
      </c>
      <c r="G82" s="5">
        <v>2</v>
      </c>
      <c r="H82" s="46">
        <f t="shared" si="4"/>
        <v>10078.05795</v>
      </c>
    </row>
    <row r="83" spans="2:8" ht="15.75" customHeight="1">
      <c r="B83" s="54" t="s">
        <v>155</v>
      </c>
      <c r="C83" s="30" t="s">
        <v>34</v>
      </c>
      <c r="D83" s="52" t="s">
        <v>53</v>
      </c>
      <c r="E83" s="44">
        <v>1890.85</v>
      </c>
      <c r="F83" s="21">
        <v>1</v>
      </c>
      <c r="G83" s="21">
        <v>6</v>
      </c>
      <c r="H83" s="46">
        <f>E83*F83*G83</f>
        <v>11345.099999999999</v>
      </c>
    </row>
    <row r="84" spans="2:8" ht="16.5" customHeight="1">
      <c r="B84" s="54" t="s">
        <v>156</v>
      </c>
      <c r="C84" s="30" t="s">
        <v>63</v>
      </c>
      <c r="D84" s="52" t="s">
        <v>53</v>
      </c>
      <c r="E84" s="44">
        <v>362.73</v>
      </c>
      <c r="F84" s="21">
        <v>6</v>
      </c>
      <c r="G84" s="21">
        <v>6</v>
      </c>
      <c r="H84" s="46">
        <f>E84*F84*G84</f>
        <v>13058.28</v>
      </c>
    </row>
    <row r="85" spans="2:8" ht="15" customHeight="1">
      <c r="B85" s="60" t="s">
        <v>56</v>
      </c>
      <c r="C85" s="1" t="s">
        <v>84</v>
      </c>
      <c r="D85" s="33"/>
      <c r="E85" s="51">
        <v>18000</v>
      </c>
      <c r="F85" s="21">
        <v>2</v>
      </c>
      <c r="G85" s="21">
        <v>1</v>
      </c>
      <c r="H85" s="46">
        <f>E85*F85*G85</f>
        <v>36000</v>
      </c>
    </row>
    <row r="86" spans="2:8" ht="18.75" customHeight="1">
      <c r="B86" s="124" t="s">
        <v>157</v>
      </c>
      <c r="C86" s="125"/>
      <c r="D86" s="109"/>
      <c r="E86" s="104"/>
      <c r="F86" s="103"/>
      <c r="G86" s="103"/>
      <c r="H86" s="105"/>
    </row>
    <row r="87" spans="2:8" ht="13.5" customHeight="1">
      <c r="B87" s="54"/>
      <c r="C87" s="4" t="s">
        <v>39</v>
      </c>
      <c r="D87" s="14" t="s">
        <v>40</v>
      </c>
      <c r="E87" s="51">
        <v>6800</v>
      </c>
      <c r="F87" s="10">
        <v>12</v>
      </c>
      <c r="G87" s="10">
        <v>1</v>
      </c>
      <c r="H87" s="46">
        <f aca="true" t="shared" si="5" ref="H87:H95">E87*F87*G87</f>
        <v>81600</v>
      </c>
    </row>
    <row r="88" spans="2:8" ht="13.5" customHeight="1">
      <c r="B88" s="54"/>
      <c r="C88" s="4" t="s">
        <v>35</v>
      </c>
      <c r="D88" s="14" t="s">
        <v>36</v>
      </c>
      <c r="E88" s="51">
        <v>3500</v>
      </c>
      <c r="F88" s="10">
        <v>12</v>
      </c>
      <c r="G88" s="10">
        <v>1</v>
      </c>
      <c r="H88" s="46">
        <f t="shared" si="5"/>
        <v>42000</v>
      </c>
    </row>
    <row r="89" spans="2:8" ht="13.5" customHeight="1">
      <c r="B89" s="54"/>
      <c r="C89" s="4" t="s">
        <v>42</v>
      </c>
      <c r="D89" s="14" t="s">
        <v>43</v>
      </c>
      <c r="E89" s="51">
        <v>5900</v>
      </c>
      <c r="F89" s="10">
        <v>1</v>
      </c>
      <c r="G89" s="10">
        <v>4</v>
      </c>
      <c r="H89" s="46">
        <f t="shared" si="5"/>
        <v>23600</v>
      </c>
    </row>
    <row r="90" spans="2:8" ht="17.25" customHeight="1">
      <c r="B90" s="54"/>
      <c r="C90" s="4" t="s">
        <v>97</v>
      </c>
      <c r="D90" s="14" t="s">
        <v>98</v>
      </c>
      <c r="E90" s="51">
        <v>8000</v>
      </c>
      <c r="F90" s="10">
        <v>1</v>
      </c>
      <c r="G90" s="10">
        <v>1</v>
      </c>
      <c r="H90" s="46">
        <f t="shared" si="5"/>
        <v>8000</v>
      </c>
    </row>
    <row r="91" spans="2:8" ht="13.5" customHeight="1">
      <c r="B91" s="54"/>
      <c r="C91" s="55" t="s">
        <v>85</v>
      </c>
      <c r="D91" s="14" t="s">
        <v>95</v>
      </c>
      <c r="E91" s="44">
        <v>6943.05</v>
      </c>
      <c r="F91" s="10">
        <v>12</v>
      </c>
      <c r="G91" s="57">
        <v>1</v>
      </c>
      <c r="H91" s="46">
        <f t="shared" si="5"/>
        <v>83316.6</v>
      </c>
    </row>
    <row r="92" spans="2:8" ht="13.5" customHeight="1">
      <c r="B92" s="56"/>
      <c r="C92" s="6" t="s">
        <v>179</v>
      </c>
      <c r="D92" s="14" t="s">
        <v>77</v>
      </c>
      <c r="E92" s="51">
        <v>6555</v>
      </c>
      <c r="F92" s="10">
        <v>12</v>
      </c>
      <c r="G92" s="57">
        <v>1</v>
      </c>
      <c r="H92" s="46">
        <f t="shared" si="5"/>
        <v>78660</v>
      </c>
    </row>
    <row r="93" spans="2:8" ht="13.5" customHeight="1">
      <c r="B93" s="56"/>
      <c r="C93" s="6" t="s">
        <v>178</v>
      </c>
      <c r="D93" s="14"/>
      <c r="E93" s="51">
        <v>980</v>
      </c>
      <c r="F93" s="10">
        <v>12</v>
      </c>
      <c r="G93" s="57">
        <v>1</v>
      </c>
      <c r="H93" s="46">
        <f t="shared" si="5"/>
        <v>11760</v>
      </c>
    </row>
    <row r="94" spans="2:8" ht="13.5" customHeight="1">
      <c r="B94" s="56"/>
      <c r="C94" s="6" t="s">
        <v>55</v>
      </c>
      <c r="D94" s="14" t="s">
        <v>77</v>
      </c>
      <c r="E94" s="51">
        <v>3000</v>
      </c>
      <c r="F94" s="10">
        <v>12</v>
      </c>
      <c r="G94" s="12">
        <v>1</v>
      </c>
      <c r="H94" s="46">
        <f t="shared" si="5"/>
        <v>36000</v>
      </c>
    </row>
    <row r="95" spans="2:8" ht="13.5" customHeight="1">
      <c r="B95" s="58"/>
      <c r="C95" s="4" t="s">
        <v>180</v>
      </c>
      <c r="D95" s="14" t="s">
        <v>77</v>
      </c>
      <c r="E95" s="51">
        <v>22500</v>
      </c>
      <c r="F95" s="10">
        <v>12</v>
      </c>
      <c r="G95" s="57">
        <v>1</v>
      </c>
      <c r="H95" s="46">
        <f t="shared" si="5"/>
        <v>270000</v>
      </c>
    </row>
    <row r="96" spans="2:9" ht="13.5" customHeight="1">
      <c r="B96" s="58"/>
      <c r="C96" s="4" t="s">
        <v>80</v>
      </c>
      <c r="D96" s="66" t="s">
        <v>33</v>
      </c>
      <c r="E96" s="51">
        <v>8162</v>
      </c>
      <c r="F96" s="67">
        <v>12</v>
      </c>
      <c r="G96" s="67">
        <v>1</v>
      </c>
      <c r="H96" s="68">
        <f aca="true" t="shared" si="6" ref="H96:H101">E96*F96*G96</f>
        <v>97944</v>
      </c>
      <c r="I96" s="18"/>
    </row>
    <row r="97" spans="2:9" ht="13.5" customHeight="1">
      <c r="B97" s="58"/>
      <c r="C97" s="4" t="s">
        <v>86</v>
      </c>
      <c r="D97" s="66" t="s">
        <v>33</v>
      </c>
      <c r="E97" s="51">
        <v>18656</v>
      </c>
      <c r="F97" s="10">
        <v>12</v>
      </c>
      <c r="G97" s="57">
        <v>1</v>
      </c>
      <c r="H97" s="46">
        <f t="shared" si="6"/>
        <v>223872</v>
      </c>
      <c r="I97" s="18"/>
    </row>
    <row r="98" spans="2:9" ht="15.75" customHeight="1">
      <c r="B98" s="58"/>
      <c r="C98" s="4" t="s">
        <v>87</v>
      </c>
      <c r="D98" s="66" t="s">
        <v>33</v>
      </c>
      <c r="E98" s="51">
        <v>46736.36</v>
      </c>
      <c r="F98" s="10">
        <v>12</v>
      </c>
      <c r="G98" s="57">
        <v>1</v>
      </c>
      <c r="H98" s="46">
        <f t="shared" si="6"/>
        <v>560836.3200000001</v>
      </c>
      <c r="I98" s="123"/>
    </row>
    <row r="99" spans="2:9" ht="15.75" customHeight="1">
      <c r="B99" s="58"/>
      <c r="C99" s="4" t="s">
        <v>181</v>
      </c>
      <c r="D99" s="66" t="s">
        <v>33</v>
      </c>
      <c r="E99" s="51">
        <v>4400</v>
      </c>
      <c r="F99" s="10">
        <v>12</v>
      </c>
      <c r="G99" s="57">
        <v>1</v>
      </c>
      <c r="H99" s="46">
        <f t="shared" si="6"/>
        <v>52800</v>
      </c>
      <c r="I99" s="123"/>
    </row>
    <row r="100" spans="2:9" ht="14.25" customHeight="1">
      <c r="B100" s="58"/>
      <c r="C100" s="4" t="s">
        <v>182</v>
      </c>
      <c r="D100" s="66" t="s">
        <v>33</v>
      </c>
      <c r="E100" s="51">
        <v>35000</v>
      </c>
      <c r="F100" s="10">
        <v>4</v>
      </c>
      <c r="G100" s="57">
        <v>1</v>
      </c>
      <c r="H100" s="46">
        <f t="shared" si="6"/>
        <v>140000</v>
      </c>
      <c r="I100" s="123"/>
    </row>
    <row r="101" spans="2:8" ht="15.75" customHeight="1">
      <c r="B101" s="126" t="s">
        <v>176</v>
      </c>
      <c r="C101" s="127"/>
      <c r="D101" s="112" t="s">
        <v>158</v>
      </c>
      <c r="E101" s="114">
        <v>3.5</v>
      </c>
      <c r="F101" s="115">
        <v>12</v>
      </c>
      <c r="G101" s="116">
        <f>G103</f>
        <v>15805.04</v>
      </c>
      <c r="H101" s="113">
        <f t="shared" si="6"/>
        <v>663811.68</v>
      </c>
    </row>
    <row r="102" spans="2:9" ht="17.25" customHeight="1">
      <c r="B102" s="117"/>
      <c r="C102" s="118" t="s">
        <v>81</v>
      </c>
      <c r="D102" s="97"/>
      <c r="E102" s="119"/>
      <c r="F102" s="120"/>
      <c r="G102" s="120"/>
      <c r="H102" s="121">
        <f>SUM(H12:H101)</f>
        <v>3697797.4883847204</v>
      </c>
      <c r="I102" s="122"/>
    </row>
    <row r="103" spans="2:8" ht="18" customHeight="1">
      <c r="B103" s="61"/>
      <c r="C103" s="111" t="s">
        <v>29</v>
      </c>
      <c r="D103" s="62"/>
      <c r="E103" s="63"/>
      <c r="F103" s="10">
        <v>12</v>
      </c>
      <c r="G103" s="11">
        <v>15805.04</v>
      </c>
      <c r="H103" s="95">
        <f>H102/F103/G103</f>
        <v>19.49693203552327</v>
      </c>
    </row>
    <row r="104" spans="2:8" ht="20.25" customHeight="1">
      <c r="B104" s="16"/>
      <c r="C104" s="35"/>
      <c r="D104" s="36"/>
      <c r="E104" s="23"/>
      <c r="F104" s="24"/>
      <c r="G104" s="25"/>
      <c r="H104" s="96"/>
    </row>
  </sheetData>
  <sheetProtection/>
  <mergeCells count="13">
    <mergeCell ref="B6:H6"/>
    <mergeCell ref="B7:H7"/>
    <mergeCell ref="B8:H8"/>
    <mergeCell ref="B11:G11"/>
    <mergeCell ref="B18:G18"/>
    <mergeCell ref="B19:C19"/>
    <mergeCell ref="B101:C101"/>
    <mergeCell ref="B35:C35"/>
    <mergeCell ref="B45:C45"/>
    <mergeCell ref="B57:G57"/>
    <mergeCell ref="B58:C58"/>
    <mergeCell ref="B76:C76"/>
    <mergeCell ref="B86:C86"/>
  </mergeCells>
  <printOptions/>
  <pageMargins left="0" right="0" top="0.15748031496062992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Руслан</cp:lastModifiedBy>
  <cp:lastPrinted>2022-06-28T06:09:53Z</cp:lastPrinted>
  <dcterms:created xsi:type="dcterms:W3CDTF">2011-02-25T06:27:00Z</dcterms:created>
  <dcterms:modified xsi:type="dcterms:W3CDTF">2022-06-29T18:46:16Z</dcterms:modified>
  <cp:category/>
  <cp:version/>
  <cp:contentType/>
  <cp:contentStatus/>
</cp:coreProperties>
</file>