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26" i="1"/>
  <c r="K56" s="1"/>
  <c r="K40"/>
  <c r="K6"/>
  <c r="K11"/>
  <c r="K57" l="1"/>
  <c r="K32"/>
  <c r="K29"/>
  <c r="K25"/>
  <c r="K30"/>
  <c r="K28"/>
  <c r="K23"/>
  <c r="K15"/>
  <c r="K10"/>
  <c r="K17" s="1"/>
</calcChain>
</file>

<file path=xl/sharedStrings.xml><?xml version="1.0" encoding="utf-8"?>
<sst xmlns="http://schemas.openxmlformats.org/spreadsheetml/2006/main" count="51" uniqueCount="44">
  <si>
    <t>Приход</t>
  </si>
  <si>
    <t>Аренда МОП</t>
  </si>
  <si>
    <t>Поступления за эксплутационные расходы и коммунальные платежи</t>
  </si>
  <si>
    <t>Кап ремонт</t>
  </si>
  <si>
    <t>Возврат от поставщиков</t>
  </si>
  <si>
    <t>Штрафы, пени</t>
  </si>
  <si>
    <t>Внутреннее перемещение денежных средств</t>
  </si>
  <si>
    <t>Депозит судебных расходов</t>
  </si>
  <si>
    <t>Итого</t>
  </si>
  <si>
    <t>Расход</t>
  </si>
  <si>
    <t>Сумма расход</t>
  </si>
  <si>
    <t>Статья движения денежных средств расход</t>
  </si>
  <si>
    <t>Консультационные услуги</t>
  </si>
  <si>
    <t>Расходы на услуги банков</t>
  </si>
  <si>
    <t>Материал</t>
  </si>
  <si>
    <t>Возмещение убытков</t>
  </si>
  <si>
    <t>АТЭК</t>
  </si>
  <si>
    <t>Канцтовары и хоз. расходы</t>
  </si>
  <si>
    <t>Ремонтные работы</t>
  </si>
  <si>
    <t>Госпошлина</t>
  </si>
  <si>
    <t>Мусороуборочная компания</t>
  </si>
  <si>
    <t>Услуги связи</t>
  </si>
  <si>
    <t>НЭСК</t>
  </si>
  <si>
    <t>Поверка</t>
  </si>
  <si>
    <t>ГСМ</t>
  </si>
  <si>
    <t>Страхование гражданской ответственности</t>
  </si>
  <si>
    <t>Программирование пультов</t>
  </si>
  <si>
    <t>Аварийно-диспетчерское обслуживание</t>
  </si>
  <si>
    <t>Предоставление персонала</t>
  </si>
  <si>
    <t>Штрафы, пени, судебные расходы</t>
  </si>
  <si>
    <t>ТО Пожарной сигнализации</t>
  </si>
  <si>
    <t>ТО видеонаблюдения и антены</t>
  </si>
  <si>
    <t>Обслуживание оргтехники</t>
  </si>
  <si>
    <t>Уборка</t>
  </si>
  <si>
    <t>Отис-Лифт</t>
  </si>
  <si>
    <t>ТО систем контроля доступа</t>
  </si>
  <si>
    <t>ТО ИТП</t>
  </si>
  <si>
    <t>Водоканал</t>
  </si>
  <si>
    <t>ТО програмного обеспечения</t>
  </si>
  <si>
    <t>Остаток на 31.12.2021</t>
  </si>
  <si>
    <t>Остаток на 01.01.2021</t>
  </si>
  <si>
    <t>ТСЖ "Тургеневский двор-3"</t>
  </si>
  <si>
    <t>Страхование лифтов</t>
  </si>
  <si>
    <t>Дератизация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</si>
</sst>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6"/>
      <color indexed="24"/>
      <name val="Arial"/>
    </font>
    <font>
      <b/>
      <sz val="10"/>
      <color indexed="24"/>
      <name val="Arial"/>
    </font>
    <font>
      <b/>
      <sz val="10"/>
      <color indexed="24"/>
      <name val="Arial"/>
      <family val="2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</fills>
  <borders count="6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/>
      <top/>
      <bottom style="thin">
        <color indexed="26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 applyAlignment="1">
      <alignment vertical="top"/>
    </xf>
    <xf numFmtId="4" fontId="0" fillId="0" borderId="0" xfId="0" applyNumberFormat="1"/>
    <xf numFmtId="0" fontId="3" fillId="2" borderId="1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0" fontId="0" fillId="0" borderId="5" xfId="0" applyNumberFormat="1" applyFont="1" applyBorder="1" applyAlignment="1">
      <alignment vertical="top" wrapText="1" indent="2"/>
    </xf>
    <xf numFmtId="4" fontId="0" fillId="0" borderId="5" xfId="0" applyNumberFormat="1" applyFont="1" applyBorder="1" applyAlignment="1">
      <alignment horizontal="right" vertical="top"/>
    </xf>
    <xf numFmtId="0" fontId="2" fillId="2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0" borderId="0" xfId="0" applyFont="1"/>
    <xf numFmtId="0" fontId="0" fillId="0" borderId="5" xfId="0" applyNumberForma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57"/>
  <sheetViews>
    <sheetView tabSelected="1" workbookViewId="0">
      <selection activeCell="B46" sqref="B46:J46"/>
    </sheetView>
  </sheetViews>
  <sheetFormatPr defaultRowHeight="15"/>
  <cols>
    <col min="1" max="1" width="11.140625" customWidth="1"/>
    <col min="2" max="2" width="15.42578125" customWidth="1"/>
    <col min="14" max="14" width="11.42578125" bestFit="1" customWidth="1"/>
  </cols>
  <sheetData>
    <row r="2" spans="2:12" ht="18.75">
      <c r="B2" s="13" t="s">
        <v>41</v>
      </c>
    </row>
    <row r="3" spans="2:12" ht="18.75">
      <c r="B3" s="13"/>
    </row>
    <row r="4" spans="2:12" ht="20.25">
      <c r="B4" s="1" t="s">
        <v>0</v>
      </c>
      <c r="C4" s="1"/>
      <c r="D4" s="1"/>
      <c r="E4" s="1"/>
    </row>
    <row r="6" spans="2:12" ht="15" customHeight="1">
      <c r="B6" s="8"/>
      <c r="C6" s="8"/>
      <c r="D6" s="8"/>
      <c r="E6" s="8"/>
      <c r="F6" s="8"/>
      <c r="G6" s="8"/>
      <c r="H6" s="8"/>
      <c r="I6" s="8"/>
      <c r="J6" s="8"/>
      <c r="K6" s="9">
        <f>99519.72+2692797.89+34284.05</f>
        <v>2826601.66</v>
      </c>
      <c r="L6" s="9"/>
    </row>
    <row r="7" spans="2:12" ht="15" customHeight="1">
      <c r="B7" s="12" t="s">
        <v>40</v>
      </c>
      <c r="C7" s="8"/>
      <c r="D7" s="8"/>
      <c r="E7" s="8"/>
      <c r="F7" s="8"/>
      <c r="G7" s="8"/>
      <c r="H7" s="8"/>
      <c r="I7" s="8"/>
      <c r="J7" s="8"/>
      <c r="K7" s="10"/>
      <c r="L7" s="11"/>
    </row>
    <row r="8" spans="2:12" ht="15" customHeight="1">
      <c r="B8" s="6" t="s">
        <v>1</v>
      </c>
      <c r="C8" s="6"/>
      <c r="D8" s="6"/>
      <c r="E8" s="6"/>
      <c r="F8" s="6"/>
      <c r="G8" s="6"/>
      <c r="H8" s="6"/>
      <c r="I8" s="6"/>
      <c r="J8" s="6"/>
      <c r="K8" s="7">
        <v>2563911.11</v>
      </c>
      <c r="L8" s="7"/>
    </row>
    <row r="9" spans="2:12" ht="15" customHeight="1">
      <c r="B9" s="6" t="s">
        <v>26</v>
      </c>
      <c r="C9" s="6"/>
      <c r="D9" s="6"/>
      <c r="E9" s="6"/>
      <c r="F9" s="6"/>
      <c r="G9" s="6"/>
      <c r="H9" s="6"/>
      <c r="I9" s="6"/>
      <c r="J9" s="6"/>
      <c r="K9" s="7">
        <v>11200</v>
      </c>
      <c r="L9" s="7"/>
    </row>
    <row r="10" spans="2:12" ht="15" customHeight="1">
      <c r="B10" s="6" t="s">
        <v>2</v>
      </c>
      <c r="C10" s="6"/>
      <c r="D10" s="6"/>
      <c r="E10" s="6"/>
      <c r="F10" s="6"/>
      <c r="G10" s="6"/>
      <c r="H10" s="6"/>
      <c r="I10" s="6"/>
      <c r="J10" s="6"/>
      <c r="K10" s="7">
        <f>927298.01+8947216.7</f>
        <v>9874514.709999999</v>
      </c>
      <c r="L10" s="7"/>
    </row>
    <row r="11" spans="2:12" ht="15" customHeight="1">
      <c r="B11" s="6" t="s">
        <v>3</v>
      </c>
      <c r="C11" s="6"/>
      <c r="D11" s="6"/>
      <c r="E11" s="6"/>
      <c r="F11" s="6"/>
      <c r="G11" s="6"/>
      <c r="H11" s="6"/>
      <c r="I11" s="6"/>
      <c r="J11" s="6"/>
      <c r="K11" s="7">
        <f>969293.87</f>
        <v>969293.87</v>
      </c>
      <c r="L11" s="7"/>
    </row>
    <row r="12" spans="2:12" ht="15" customHeight="1">
      <c r="B12" s="6" t="s">
        <v>4</v>
      </c>
      <c r="C12" s="6"/>
      <c r="D12" s="6"/>
      <c r="E12" s="6"/>
      <c r="F12" s="6"/>
      <c r="G12" s="6"/>
      <c r="H12" s="6"/>
      <c r="I12" s="6"/>
      <c r="J12" s="6"/>
      <c r="K12" s="7">
        <v>16032</v>
      </c>
      <c r="L12" s="7"/>
    </row>
    <row r="13" spans="2:12" ht="15" customHeight="1">
      <c r="B13" s="6" t="s">
        <v>29</v>
      </c>
      <c r="C13" s="6"/>
      <c r="D13" s="6"/>
      <c r="E13" s="6"/>
      <c r="F13" s="6"/>
      <c r="G13" s="6"/>
      <c r="H13" s="6"/>
      <c r="I13" s="6"/>
      <c r="J13" s="6"/>
      <c r="K13" s="7">
        <v>231065.65</v>
      </c>
      <c r="L13" s="7"/>
    </row>
    <row r="14" spans="2:12" ht="15" customHeight="1">
      <c r="B14" s="6" t="s">
        <v>4</v>
      </c>
      <c r="C14" s="6"/>
      <c r="D14" s="6"/>
      <c r="E14" s="6"/>
      <c r="F14" s="6"/>
      <c r="G14" s="6"/>
      <c r="H14" s="6"/>
      <c r="I14" s="6"/>
      <c r="J14" s="6"/>
      <c r="K14" s="7">
        <v>105037.48</v>
      </c>
      <c r="L14" s="7"/>
    </row>
    <row r="15" spans="2:12">
      <c r="B15" s="6" t="s">
        <v>6</v>
      </c>
      <c r="C15" s="6"/>
      <c r="D15" s="6"/>
      <c r="E15" s="6"/>
      <c r="F15" s="6"/>
      <c r="G15" s="6"/>
      <c r="H15" s="6"/>
      <c r="I15" s="6"/>
      <c r="J15" s="6"/>
      <c r="K15" s="7">
        <f>1571870.65+217153.28</f>
        <v>1789023.93</v>
      </c>
      <c r="L15" s="7"/>
    </row>
    <row r="16" spans="2:12" ht="20.25" customHeight="1">
      <c r="B16" s="6" t="s">
        <v>7</v>
      </c>
      <c r="C16" s="6"/>
      <c r="D16" s="6"/>
      <c r="E16" s="6"/>
      <c r="F16" s="6"/>
      <c r="G16" s="6"/>
      <c r="H16" s="6"/>
      <c r="I16" s="6"/>
      <c r="J16" s="6"/>
      <c r="K16" s="7">
        <v>70000</v>
      </c>
      <c r="L16" s="7"/>
    </row>
    <row r="17" spans="2:12" ht="15" customHeight="1">
      <c r="B17" s="4" t="s">
        <v>8</v>
      </c>
      <c r="C17" s="4"/>
      <c r="D17" s="4"/>
      <c r="E17" s="4"/>
      <c r="F17" s="4"/>
      <c r="G17" s="4"/>
      <c r="H17" s="4"/>
      <c r="I17" s="4"/>
      <c r="J17" s="4"/>
      <c r="K17" s="5">
        <f>SUM(K8:L16)</f>
        <v>15630078.749999998</v>
      </c>
      <c r="L17" s="5"/>
    </row>
    <row r="18" spans="2:12" ht="15" customHeight="1"/>
    <row r="19" spans="2:12" ht="20.25" customHeight="1">
      <c r="B19" s="1" t="s">
        <v>9</v>
      </c>
      <c r="C19" s="1"/>
      <c r="D19" s="1"/>
    </row>
    <row r="20" spans="2:12" ht="15" customHeight="1"/>
    <row r="21" spans="2:12" ht="15" customHeight="1">
      <c r="B21" s="8"/>
      <c r="C21" s="8"/>
      <c r="D21" s="8"/>
      <c r="E21" s="8"/>
      <c r="F21" s="8"/>
      <c r="G21" s="8"/>
      <c r="H21" s="8"/>
      <c r="I21" s="8"/>
      <c r="J21" s="8"/>
      <c r="K21" s="9" t="s">
        <v>10</v>
      </c>
      <c r="L21" s="9"/>
    </row>
    <row r="22" spans="2:12" ht="15" customHeight="1">
      <c r="B22" s="8" t="s">
        <v>11</v>
      </c>
      <c r="C22" s="8"/>
      <c r="D22" s="8"/>
      <c r="E22" s="8"/>
      <c r="F22" s="8"/>
      <c r="G22" s="8"/>
      <c r="H22" s="8"/>
      <c r="I22" s="8"/>
      <c r="J22" s="8"/>
      <c r="K22" s="10"/>
      <c r="L22" s="11"/>
    </row>
    <row r="23" spans="2:12" ht="15" customHeight="1">
      <c r="B23" s="6" t="s">
        <v>6</v>
      </c>
      <c r="C23" s="6"/>
      <c r="D23" s="6"/>
      <c r="E23" s="6"/>
      <c r="F23" s="6"/>
      <c r="G23" s="6"/>
      <c r="H23" s="6"/>
      <c r="I23" s="6"/>
      <c r="J23" s="6"/>
      <c r="K23" s="7">
        <f>1571870.65+217153.28</f>
        <v>1789023.93</v>
      </c>
      <c r="L23" s="7"/>
    </row>
    <row r="24" spans="2:12" ht="15" customHeight="1">
      <c r="B24" s="6" t="s">
        <v>12</v>
      </c>
      <c r="C24" s="6"/>
      <c r="D24" s="6"/>
      <c r="E24" s="6"/>
      <c r="F24" s="6"/>
      <c r="G24" s="6"/>
      <c r="H24" s="6"/>
      <c r="I24" s="6"/>
      <c r="J24" s="6"/>
      <c r="K24" s="7">
        <v>104140</v>
      </c>
      <c r="L24" s="7"/>
    </row>
    <row r="25" spans="2:12" ht="15" customHeight="1">
      <c r="B25" s="6" t="s">
        <v>13</v>
      </c>
      <c r="C25" s="6"/>
      <c r="D25" s="6"/>
      <c r="E25" s="6"/>
      <c r="F25" s="6"/>
      <c r="G25" s="6"/>
      <c r="H25" s="6"/>
      <c r="I25" s="6"/>
      <c r="J25" s="6"/>
      <c r="K25" s="7">
        <f>25960+35583</f>
        <v>61543</v>
      </c>
      <c r="L25" s="7"/>
    </row>
    <row r="26" spans="2:12" ht="15" customHeight="1">
      <c r="B26" s="6" t="s">
        <v>14</v>
      </c>
      <c r="C26" s="6"/>
      <c r="D26" s="6"/>
      <c r="E26" s="6"/>
      <c r="F26" s="6"/>
      <c r="G26" s="6"/>
      <c r="H26" s="6"/>
      <c r="I26" s="6"/>
      <c r="J26" s="6"/>
      <c r="K26" s="7">
        <f>284533.62+23861.06</f>
        <v>308394.68</v>
      </c>
      <c r="L26" s="7"/>
    </row>
    <row r="27" spans="2:12" ht="15" customHeight="1">
      <c r="B27" s="6" t="s">
        <v>15</v>
      </c>
      <c r="C27" s="6"/>
      <c r="D27" s="6"/>
      <c r="E27" s="6"/>
      <c r="F27" s="6"/>
      <c r="G27" s="6"/>
      <c r="H27" s="6"/>
      <c r="I27" s="6"/>
      <c r="J27" s="6"/>
      <c r="K27" s="7">
        <v>125000</v>
      </c>
      <c r="L27" s="7"/>
    </row>
    <row r="28" spans="2:12" ht="15" customHeight="1">
      <c r="B28" s="6" t="s">
        <v>5</v>
      </c>
      <c r="C28" s="6"/>
      <c r="D28" s="6"/>
      <c r="E28" s="6"/>
      <c r="F28" s="6"/>
      <c r="G28" s="6"/>
      <c r="H28" s="6"/>
      <c r="I28" s="6"/>
      <c r="J28" s="6"/>
      <c r="K28" s="7">
        <f>85351+51500</f>
        <v>136851</v>
      </c>
      <c r="L28" s="7"/>
    </row>
    <row r="29" spans="2:12" ht="15" customHeight="1">
      <c r="B29" s="6" t="s">
        <v>17</v>
      </c>
      <c r="C29" s="6"/>
      <c r="D29" s="6"/>
      <c r="E29" s="6"/>
      <c r="F29" s="6"/>
      <c r="G29" s="6"/>
      <c r="H29" s="6"/>
      <c r="I29" s="6"/>
      <c r="J29" s="6"/>
      <c r="K29" s="7">
        <f>116138.25+32835.88</f>
        <v>148974.13</v>
      </c>
      <c r="L29" s="7"/>
    </row>
    <row r="30" spans="2:12" ht="15" customHeight="1">
      <c r="B30" s="6" t="s">
        <v>18</v>
      </c>
      <c r="C30" s="6"/>
      <c r="D30" s="6"/>
      <c r="E30" s="6"/>
      <c r="F30" s="6"/>
      <c r="G30" s="6"/>
      <c r="H30" s="6"/>
      <c r="I30" s="6"/>
      <c r="J30" s="6"/>
      <c r="K30" s="7">
        <f>292441.32+182132</f>
        <v>474573.32</v>
      </c>
      <c r="L30" s="7"/>
    </row>
    <row r="31" spans="2:12" ht="15" customHeight="1">
      <c r="B31" s="6" t="s">
        <v>33</v>
      </c>
      <c r="C31" s="6"/>
      <c r="D31" s="6"/>
      <c r="E31" s="6"/>
      <c r="F31" s="6"/>
      <c r="G31" s="6"/>
      <c r="H31" s="6"/>
      <c r="I31" s="6"/>
      <c r="J31" s="6"/>
      <c r="K31" s="7">
        <v>14400</v>
      </c>
      <c r="L31" s="7"/>
    </row>
    <row r="32" spans="2:12" ht="15" customHeight="1">
      <c r="B32" s="6" t="s">
        <v>19</v>
      </c>
      <c r="C32" s="6"/>
      <c r="D32" s="6"/>
      <c r="E32" s="6"/>
      <c r="F32" s="6"/>
      <c r="G32" s="6"/>
      <c r="H32" s="6"/>
      <c r="I32" s="6"/>
      <c r="J32" s="6"/>
      <c r="K32" s="7">
        <f>3000+103601</f>
        <v>106601</v>
      </c>
      <c r="L32" s="7"/>
    </row>
    <row r="33" spans="2:12" ht="15" customHeight="1">
      <c r="B33" s="14" t="s">
        <v>43</v>
      </c>
      <c r="C33" s="6"/>
      <c r="D33" s="6"/>
      <c r="E33" s="6"/>
      <c r="F33" s="6"/>
      <c r="G33" s="6"/>
      <c r="H33" s="6"/>
      <c r="I33" s="6"/>
      <c r="J33" s="6"/>
      <c r="K33" s="7">
        <v>19600</v>
      </c>
      <c r="L33" s="7"/>
    </row>
    <row r="34" spans="2:12" ht="15" customHeight="1">
      <c r="B34" s="6" t="s">
        <v>20</v>
      </c>
      <c r="C34" s="6"/>
      <c r="D34" s="6"/>
      <c r="E34" s="6"/>
      <c r="F34" s="6"/>
      <c r="G34" s="6"/>
      <c r="H34" s="6"/>
      <c r="I34" s="6"/>
      <c r="J34" s="6"/>
      <c r="K34" s="7">
        <v>203926.76</v>
      </c>
      <c r="L34" s="7"/>
    </row>
    <row r="35" spans="2:12" ht="15" customHeight="1">
      <c r="B35" s="6" t="s">
        <v>21</v>
      </c>
      <c r="C35" s="6"/>
      <c r="D35" s="6"/>
      <c r="E35" s="6"/>
      <c r="F35" s="6"/>
      <c r="G35" s="6"/>
      <c r="H35" s="6"/>
      <c r="I35" s="6"/>
      <c r="J35" s="6"/>
      <c r="K35" s="7">
        <v>12471.38</v>
      </c>
      <c r="L35" s="7"/>
    </row>
    <row r="36" spans="2:12" ht="15" customHeight="1">
      <c r="B36" s="6" t="s">
        <v>27</v>
      </c>
      <c r="C36" s="6"/>
      <c r="D36" s="6"/>
      <c r="E36" s="6"/>
      <c r="F36" s="6"/>
      <c r="G36" s="6"/>
      <c r="H36" s="6"/>
      <c r="I36" s="6"/>
      <c r="J36" s="6"/>
      <c r="K36" s="7">
        <v>97759.65</v>
      </c>
      <c r="L36" s="7"/>
    </row>
    <row r="37" spans="2:12" ht="15" customHeight="1">
      <c r="B37" s="6" t="s">
        <v>12</v>
      </c>
      <c r="C37" s="6"/>
      <c r="D37" s="6"/>
      <c r="E37" s="6"/>
      <c r="F37" s="6"/>
      <c r="G37" s="6"/>
      <c r="H37" s="6"/>
      <c r="I37" s="6"/>
      <c r="J37" s="6"/>
      <c r="K37" s="7">
        <v>28450</v>
      </c>
      <c r="L37" s="7"/>
    </row>
    <row r="38" spans="2:12" ht="15" customHeight="1">
      <c r="B38" s="6" t="s">
        <v>28</v>
      </c>
      <c r="C38" s="6"/>
      <c r="D38" s="6"/>
      <c r="E38" s="6"/>
      <c r="F38" s="6"/>
      <c r="G38" s="6"/>
      <c r="H38" s="6"/>
      <c r="I38" s="6"/>
      <c r="J38" s="6"/>
      <c r="K38" s="7">
        <v>3041111</v>
      </c>
      <c r="L38" s="7"/>
    </row>
    <row r="39" spans="2:12" ht="15" customHeight="1">
      <c r="B39" s="6" t="s">
        <v>23</v>
      </c>
      <c r="C39" s="6"/>
      <c r="D39" s="6"/>
      <c r="E39" s="6"/>
      <c r="F39" s="6"/>
      <c r="G39" s="6"/>
      <c r="H39" s="6"/>
      <c r="I39" s="6"/>
      <c r="J39" s="6"/>
      <c r="K39" s="7">
        <v>19274</v>
      </c>
      <c r="L39" s="7"/>
    </row>
    <row r="40" spans="2:12" ht="15" customHeight="1">
      <c r="B40" s="6" t="s">
        <v>16</v>
      </c>
      <c r="C40" s="6"/>
      <c r="D40" s="6"/>
      <c r="E40" s="6"/>
      <c r="F40" s="6"/>
      <c r="G40" s="6"/>
      <c r="H40" s="6"/>
      <c r="I40" s="6"/>
      <c r="J40" s="6"/>
      <c r="K40" s="7">
        <f>2288487.58+46433.8</f>
        <v>2334921.38</v>
      </c>
      <c r="L40" s="7"/>
    </row>
    <row r="41" spans="2:12" ht="15" customHeight="1">
      <c r="B41" s="6" t="s">
        <v>38</v>
      </c>
      <c r="C41" s="6"/>
      <c r="D41" s="6"/>
      <c r="E41" s="6"/>
      <c r="F41" s="6"/>
      <c r="G41" s="6"/>
      <c r="H41" s="6"/>
      <c r="I41" s="6"/>
      <c r="J41" s="6"/>
      <c r="K41" s="7">
        <v>65190</v>
      </c>
      <c r="L41" s="7"/>
    </row>
    <row r="42" spans="2:12" ht="15" customHeight="1">
      <c r="B42" s="6" t="s">
        <v>22</v>
      </c>
      <c r="C42" s="6"/>
      <c r="D42" s="6"/>
      <c r="E42" s="6"/>
      <c r="F42" s="6"/>
      <c r="G42" s="6"/>
      <c r="H42" s="6"/>
      <c r="I42" s="6"/>
      <c r="J42" s="6"/>
      <c r="K42" s="7">
        <v>2054281.14</v>
      </c>
      <c r="L42" s="7"/>
    </row>
    <row r="43" spans="2:12" ht="15" customHeight="1">
      <c r="B43" s="6" t="s">
        <v>34</v>
      </c>
      <c r="C43" s="6"/>
      <c r="D43" s="6"/>
      <c r="E43" s="6"/>
      <c r="F43" s="6"/>
      <c r="G43" s="6"/>
      <c r="H43" s="6"/>
      <c r="I43" s="6"/>
      <c r="J43" s="6"/>
      <c r="K43" s="7">
        <v>310770.96000000002</v>
      </c>
      <c r="L43" s="7"/>
    </row>
    <row r="44" spans="2:12" ht="15" customHeight="1">
      <c r="B44" s="6" t="s">
        <v>35</v>
      </c>
      <c r="C44" s="6"/>
      <c r="D44" s="6"/>
      <c r="E44" s="6"/>
      <c r="F44" s="6"/>
      <c r="G44" s="6"/>
      <c r="H44" s="6"/>
      <c r="I44" s="6"/>
      <c r="J44" s="6"/>
      <c r="K44" s="7">
        <v>85215</v>
      </c>
      <c r="L44" s="7"/>
    </row>
    <row r="45" spans="2:12" ht="15" customHeight="1">
      <c r="B45" s="6" t="s">
        <v>36</v>
      </c>
      <c r="C45" s="6"/>
      <c r="D45" s="6"/>
      <c r="E45" s="6"/>
      <c r="F45" s="6"/>
      <c r="G45" s="6"/>
      <c r="H45" s="6"/>
      <c r="I45" s="6"/>
      <c r="J45" s="6"/>
      <c r="K45" s="7">
        <v>88400</v>
      </c>
      <c r="L45" s="7"/>
    </row>
    <row r="46" spans="2:12" ht="15" customHeight="1">
      <c r="B46" s="6" t="s">
        <v>37</v>
      </c>
      <c r="C46" s="6"/>
      <c r="D46" s="6"/>
      <c r="E46" s="6"/>
      <c r="F46" s="6"/>
      <c r="G46" s="6"/>
      <c r="H46" s="6"/>
      <c r="I46" s="6"/>
      <c r="J46" s="6"/>
      <c r="K46" s="7">
        <v>1203412.44</v>
      </c>
      <c r="L46" s="7"/>
    </row>
    <row r="47" spans="2:12" ht="15" customHeight="1">
      <c r="B47" s="6" t="s">
        <v>30</v>
      </c>
      <c r="C47" s="6"/>
      <c r="D47" s="6"/>
      <c r="E47" s="6"/>
      <c r="F47" s="6"/>
      <c r="G47" s="6"/>
      <c r="H47" s="6"/>
      <c r="I47" s="6"/>
      <c r="J47" s="6"/>
      <c r="K47" s="7">
        <v>292500</v>
      </c>
      <c r="L47" s="7"/>
    </row>
    <row r="48" spans="2:12" ht="15" customHeight="1">
      <c r="B48" s="6" t="s">
        <v>31</v>
      </c>
      <c r="C48" s="6"/>
      <c r="D48" s="6"/>
      <c r="E48" s="6"/>
      <c r="F48" s="6"/>
      <c r="G48" s="6"/>
      <c r="H48" s="6"/>
      <c r="I48" s="6"/>
      <c r="J48" s="6"/>
      <c r="K48" s="7">
        <v>39000</v>
      </c>
      <c r="L48" s="7"/>
    </row>
    <row r="49" spans="2:14" ht="15" customHeight="1">
      <c r="B49" s="6" t="s">
        <v>7</v>
      </c>
      <c r="C49" s="6"/>
      <c r="D49" s="6"/>
      <c r="E49" s="6"/>
      <c r="F49" s="6"/>
      <c r="G49" s="6"/>
      <c r="H49" s="6"/>
      <c r="I49" s="6"/>
      <c r="J49" s="6"/>
      <c r="K49" s="7">
        <v>69000</v>
      </c>
      <c r="L49" s="7"/>
    </row>
    <row r="50" spans="2:14" ht="15" customHeight="1">
      <c r="B50" s="6" t="s">
        <v>24</v>
      </c>
      <c r="C50" s="6"/>
      <c r="D50" s="6"/>
      <c r="E50" s="6"/>
      <c r="F50" s="6"/>
      <c r="G50" s="6"/>
      <c r="H50" s="6"/>
      <c r="I50" s="6"/>
      <c r="J50" s="6"/>
      <c r="K50" s="7">
        <v>10500</v>
      </c>
      <c r="L50" s="7"/>
    </row>
    <row r="51" spans="2:14" ht="15" customHeight="1">
      <c r="B51" s="6" t="s">
        <v>32</v>
      </c>
      <c r="C51" s="6"/>
      <c r="D51" s="6"/>
      <c r="E51" s="6"/>
      <c r="F51" s="6"/>
      <c r="G51" s="6"/>
      <c r="H51" s="6"/>
      <c r="I51" s="6"/>
      <c r="J51" s="6"/>
      <c r="K51" s="7">
        <v>13750</v>
      </c>
      <c r="L51" s="7"/>
    </row>
    <row r="52" spans="2:14" ht="15" customHeight="1">
      <c r="B52" s="6" t="s">
        <v>33</v>
      </c>
      <c r="C52" s="6"/>
      <c r="D52" s="6"/>
      <c r="E52" s="6"/>
      <c r="F52" s="6"/>
      <c r="G52" s="6"/>
      <c r="H52" s="6"/>
      <c r="I52" s="6"/>
      <c r="J52" s="6"/>
      <c r="K52" s="7">
        <v>35340</v>
      </c>
      <c r="L52" s="7"/>
    </row>
    <row r="53" spans="2:14">
      <c r="B53" s="6" t="s">
        <v>26</v>
      </c>
      <c r="C53" s="6"/>
      <c r="D53" s="6"/>
      <c r="E53" s="6"/>
      <c r="F53" s="6"/>
      <c r="G53" s="6"/>
      <c r="H53" s="6"/>
      <c r="I53" s="6"/>
      <c r="J53" s="6"/>
      <c r="K53" s="7">
        <v>24000</v>
      </c>
      <c r="L53" s="7"/>
    </row>
    <row r="54" spans="2:14" ht="21.75" customHeight="1">
      <c r="B54" s="6" t="s">
        <v>25</v>
      </c>
      <c r="C54" s="6"/>
      <c r="D54" s="6"/>
      <c r="E54" s="6"/>
      <c r="F54" s="6"/>
      <c r="G54" s="6"/>
      <c r="H54" s="6"/>
      <c r="I54" s="6"/>
      <c r="J54" s="6"/>
      <c r="K54" s="7">
        <v>43500</v>
      </c>
      <c r="L54" s="7"/>
    </row>
    <row r="55" spans="2:14" ht="15" customHeight="1">
      <c r="B55" s="14" t="s">
        <v>42</v>
      </c>
      <c r="C55" s="6"/>
      <c r="D55" s="6"/>
      <c r="E55" s="6"/>
      <c r="F55" s="6"/>
      <c r="G55" s="6"/>
      <c r="H55" s="6"/>
      <c r="I55" s="6"/>
      <c r="J55" s="6"/>
      <c r="K55" s="7">
        <v>1500</v>
      </c>
      <c r="L55" s="7"/>
    </row>
    <row r="56" spans="2:14" ht="15" customHeight="1">
      <c r="B56" s="4" t="s">
        <v>8</v>
      </c>
      <c r="C56" s="4"/>
      <c r="D56" s="4"/>
      <c r="E56" s="4"/>
      <c r="F56" s="4"/>
      <c r="G56" s="4"/>
      <c r="H56" s="4"/>
      <c r="I56" s="4"/>
      <c r="J56" s="4"/>
      <c r="K56" s="5">
        <f>SUM(K23:L55)</f>
        <v>13363374.770000001</v>
      </c>
      <c r="L56" s="5"/>
      <c r="N56" s="2"/>
    </row>
    <row r="57" spans="2:14" ht="15" customHeight="1">
      <c r="B57" s="3" t="s">
        <v>39</v>
      </c>
      <c r="C57" s="4"/>
      <c r="D57" s="4"/>
      <c r="E57" s="4"/>
      <c r="F57" s="4"/>
      <c r="G57" s="4"/>
      <c r="H57" s="4"/>
      <c r="I57" s="4"/>
      <c r="J57" s="4"/>
      <c r="K57" s="5">
        <f>1312075.46+3663091.76+118138.42</f>
        <v>5093305.6399999997</v>
      </c>
      <c r="L57" s="5"/>
      <c r="N57" s="2"/>
    </row>
  </sheetData>
  <mergeCells count="96">
    <mergeCell ref="B13:J13"/>
    <mergeCell ref="K13:L13"/>
    <mergeCell ref="B6:J6"/>
    <mergeCell ref="K6:L7"/>
    <mergeCell ref="B7:J7"/>
    <mergeCell ref="B8:J8"/>
    <mergeCell ref="K8:L8"/>
    <mergeCell ref="B9:J9"/>
    <mergeCell ref="K9:L9"/>
    <mergeCell ref="B10:J10"/>
    <mergeCell ref="K10:L10"/>
    <mergeCell ref="B11:J11"/>
    <mergeCell ref="K11:L11"/>
    <mergeCell ref="B12:J12"/>
    <mergeCell ref="K12:L12"/>
    <mergeCell ref="B14:J14"/>
    <mergeCell ref="K14:L14"/>
    <mergeCell ref="B15:J15"/>
    <mergeCell ref="K15:L15"/>
    <mergeCell ref="B16:J16"/>
    <mergeCell ref="K16:L16"/>
    <mergeCell ref="B26:J26"/>
    <mergeCell ref="K26:L26"/>
    <mergeCell ref="B27:J27"/>
    <mergeCell ref="K27:L27"/>
    <mergeCell ref="B17:J17"/>
    <mergeCell ref="K17:L17"/>
    <mergeCell ref="B21:J21"/>
    <mergeCell ref="K21:L22"/>
    <mergeCell ref="B22:J22"/>
    <mergeCell ref="B23:J23"/>
    <mergeCell ref="K23:L23"/>
    <mergeCell ref="B24:J24"/>
    <mergeCell ref="K24:L24"/>
    <mergeCell ref="B25:J25"/>
    <mergeCell ref="K25:L25"/>
    <mergeCell ref="B28:J28"/>
    <mergeCell ref="K28:L28"/>
    <mergeCell ref="B29:J29"/>
    <mergeCell ref="K29:L29"/>
    <mergeCell ref="B32:J32"/>
    <mergeCell ref="K32:L32"/>
    <mergeCell ref="B30:J30"/>
    <mergeCell ref="K30:L30"/>
    <mergeCell ref="B31:J31"/>
    <mergeCell ref="K31:L31"/>
    <mergeCell ref="B33:J33"/>
    <mergeCell ref="K33:L33"/>
    <mergeCell ref="B34:J34"/>
    <mergeCell ref="K34:L34"/>
    <mergeCell ref="B42:J42"/>
    <mergeCell ref="K42:L42"/>
    <mergeCell ref="B35:J35"/>
    <mergeCell ref="K35:L35"/>
    <mergeCell ref="B36:J36"/>
    <mergeCell ref="K36:L36"/>
    <mergeCell ref="B37:J37"/>
    <mergeCell ref="K37:L37"/>
    <mergeCell ref="B38:J38"/>
    <mergeCell ref="K38:L38"/>
    <mergeCell ref="B39:J39"/>
    <mergeCell ref="K39:L39"/>
    <mergeCell ref="B40:J40"/>
    <mergeCell ref="K40:L40"/>
    <mergeCell ref="B41:J41"/>
    <mergeCell ref="K41:L41"/>
    <mergeCell ref="B51:J51"/>
    <mergeCell ref="K51:L51"/>
    <mergeCell ref="B43:J43"/>
    <mergeCell ref="K43:L43"/>
    <mergeCell ref="B44:J44"/>
    <mergeCell ref="K44:L44"/>
    <mergeCell ref="B45:J45"/>
    <mergeCell ref="K45:L45"/>
    <mergeCell ref="B46:J46"/>
    <mergeCell ref="K46:L46"/>
    <mergeCell ref="B47:J47"/>
    <mergeCell ref="K47:L47"/>
    <mergeCell ref="B48:J48"/>
    <mergeCell ref="K48:L48"/>
    <mergeCell ref="B49:J49"/>
    <mergeCell ref="K49:L49"/>
    <mergeCell ref="B50:J50"/>
    <mergeCell ref="K50:L50"/>
    <mergeCell ref="B57:J57"/>
    <mergeCell ref="K57:L57"/>
    <mergeCell ref="B52:J52"/>
    <mergeCell ref="K52:L52"/>
    <mergeCell ref="B53:J53"/>
    <mergeCell ref="K53:L53"/>
    <mergeCell ref="B54:J54"/>
    <mergeCell ref="K54:L54"/>
    <mergeCell ref="B55:J55"/>
    <mergeCell ref="K55:L55"/>
    <mergeCell ref="B56:J56"/>
    <mergeCell ref="K56:L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2022-03-29T18:54:12Z</dcterms:modified>
</cp:coreProperties>
</file>